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95" windowHeight="7890" activeTab="3"/>
  </bookViews>
  <sheets>
    <sheet name="доходы" sheetId="1" r:id="rId1"/>
    <sheet name="расходы по разделам" sheetId="2" r:id="rId2"/>
    <sheet name="источники" sheetId="3" r:id="rId3"/>
    <sheet name="МП" sheetId="4" r:id="rId4"/>
  </sheets>
  <definedNames>
    <definedName name="_xlnm.Print_Titles" localSheetId="0">'доходы'!$7:$7</definedName>
    <definedName name="_xlnm.Print_Area" localSheetId="0">'доходы'!$A$1:$E$50</definedName>
    <definedName name="_xlnm.Print_Area" localSheetId="2">'источники'!$A$1:$F$25</definedName>
    <definedName name="_xlnm.Print_Area" localSheetId="3">'МП'!$A$1:$F$36</definedName>
    <definedName name="_xlnm.Print_Area" localSheetId="1">'расходы по разделам'!$A$1:$F$38</definedName>
  </definedNames>
  <calcPr fullCalcOnLoad="1"/>
</workbook>
</file>

<file path=xl/sharedStrings.xml><?xml version="1.0" encoding="utf-8"?>
<sst xmlns="http://schemas.openxmlformats.org/spreadsheetml/2006/main" count="284" uniqueCount="242">
  <si>
    <t>Код бюджетной классификации</t>
  </si>
  <si>
    <t>Наименование дохода</t>
  </si>
  <si>
    <t>% исполнения</t>
  </si>
  <si>
    <t>1 00 00000 00 0000 000</t>
  </si>
  <si>
    <t>1 01 02000 01 0000 110</t>
  </si>
  <si>
    <t>1 06 01030 10 0000 110</t>
  </si>
  <si>
    <t>1 06 06000 00 0000 110</t>
  </si>
  <si>
    <t>1 06 00000 00 0000 000</t>
  </si>
  <si>
    <t>Налоги на имущество</t>
  </si>
  <si>
    <t>1 13 00000 00 0000 000</t>
  </si>
  <si>
    <t>2 00 00000 00 0000 000</t>
  </si>
  <si>
    <t>в том числе:</t>
  </si>
  <si>
    <t>2 02 00000 00 0000 000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</si>
  <si>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</si>
  <si>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доходов:</t>
  </si>
  <si>
    <t>Наименование расходов</t>
  </si>
  <si>
    <t>Всего расходов,</t>
  </si>
  <si>
    <t>1.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</si>
  <si>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</si>
  <si>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</si>
  <si>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</si>
  <si>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</si>
  <si>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</si>
  <si>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0102</t>
  </si>
  <si>
    <t>0104</t>
  </si>
  <si>
    <t>2.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</si>
  <si>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</si>
  <si>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</si>
  <si>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</si>
  <si>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</si>
  <si>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</si>
  <si>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</si>
  <si>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</si>
  <si>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</si>
  <si>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0314</t>
  </si>
  <si>
    <t>0400</t>
  </si>
  <si>
    <t>Национальная экономика</t>
  </si>
  <si>
    <t>0500</t>
  </si>
  <si>
    <t>Благоустройство</t>
  </si>
  <si>
    <t>0502</t>
  </si>
  <si>
    <t>Коммунальное хозяйство</t>
  </si>
  <si>
    <t>0503</t>
  </si>
  <si>
    <t>0800</t>
  </si>
  <si>
    <t>0801</t>
  </si>
  <si>
    <t>Культура</t>
  </si>
  <si>
    <t>1000</t>
  </si>
  <si>
    <t>Социальная политика</t>
  </si>
  <si>
    <t>1100</t>
  </si>
  <si>
    <t>3.</t>
  </si>
  <si>
    <t>4.</t>
  </si>
  <si>
    <t>5.</t>
  </si>
  <si>
    <t>6.</t>
  </si>
  <si>
    <t>7.</t>
  </si>
  <si>
    <t>8.</t>
  </si>
  <si>
    <t>Резервные фонды</t>
  </si>
  <si>
    <t>Жилищно-коммунальное хозяйство</t>
  </si>
  <si>
    <t xml:space="preserve">ПРИЛОЖЕНИЕ №1                                                        </t>
  </si>
  <si>
    <t>Физическая культура и спорт</t>
  </si>
  <si>
    <t>9.</t>
  </si>
  <si>
    <t>тыс.руб.</t>
  </si>
  <si>
    <t xml:space="preserve">ПРИЛОЖЕНИЕ №2                                                        </t>
  </si>
  <si>
    <t>2 18 00000 00 0000 000</t>
  </si>
  <si>
    <t>0113</t>
  </si>
  <si>
    <t>1101</t>
  </si>
  <si>
    <t>1.1</t>
  </si>
  <si>
    <t>1.2</t>
  </si>
  <si>
    <t>1.3</t>
  </si>
  <si>
    <t>2.1</t>
  </si>
  <si>
    <t>3.1</t>
  </si>
  <si>
    <t>3.2</t>
  </si>
  <si>
    <t>4.1</t>
  </si>
  <si>
    <t>5.1</t>
  </si>
  <si>
    <t>5.2</t>
  </si>
  <si>
    <t>6.1</t>
  </si>
  <si>
    <t>7.1</t>
  </si>
  <si>
    <t>8.1</t>
  </si>
  <si>
    <t>9.1</t>
  </si>
  <si>
    <t>0111</t>
  </si>
  <si>
    <t>Код источника финансирования</t>
  </si>
  <si>
    <t>Наименование показателя</t>
  </si>
  <si>
    <t>Изменение остатков средств</t>
  </si>
  <si>
    <t>000 01 00 00 00 00 0000 000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</si>
  <si>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</si>
  <si>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</si>
  <si>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</si>
  <si>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 денежных средств бюджетов</t>
  </si>
  <si>
    <t>000 01 05 02 01 00 0000 510</t>
  </si>
  <si>
    <t>992 01 05 02 01 10 0000 510</t>
  </si>
  <si>
    <t>000 01 05 00 00 00 0000 600</t>
  </si>
  <si>
    <t>Уменьшение прочих остатков средств бюджетов</t>
  </si>
  <si>
    <t>Уменьшение прочих остатков денежных средств бюджетов</t>
  </si>
  <si>
    <t>000 01 05 02 00 00 0000 600</t>
  </si>
  <si>
    <t>000 01 05 02 01 00 0000 610</t>
  </si>
  <si>
    <t>992 01 05 02 01 10 0000 610</t>
  </si>
  <si>
    <t>Источники финансирования дефицита бюджета, всего</t>
  </si>
  <si>
    <t>Х</t>
  </si>
  <si>
    <t xml:space="preserve">ПРИЛОЖЕНИЕ №4                                                        </t>
  </si>
  <si>
    <t>поселения Туапсинского района</t>
  </si>
  <si>
    <t>0409</t>
  </si>
  <si>
    <t>4.2</t>
  </si>
  <si>
    <t xml:space="preserve">ПРИЛОЖЕНИЕ №5                                                        </t>
  </si>
  <si>
    <t xml:space="preserve">№ п/п </t>
  </si>
  <si>
    <t>Код целевой статьи расходов</t>
  </si>
  <si>
    <t>Наименование программы</t>
  </si>
  <si>
    <t>10.</t>
  </si>
  <si>
    <t>0106</t>
  </si>
  <si>
    <t>1.5</t>
  </si>
  <si>
    <t>№ п/п</t>
  </si>
  <si>
    <t>0700</t>
  </si>
  <si>
    <t>Образование</t>
  </si>
  <si>
    <t>0707</t>
  </si>
  <si>
    <t xml:space="preserve">Налоговые и неналоговые доходы </t>
  </si>
  <si>
    <t>Налог на доходы физических лиц*</t>
  </si>
  <si>
    <t>1 03 02230 01 0000110</t>
  </si>
  <si>
    <t>Доходы от уплаты акцизов на нефтепродукты, производимые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бюджеты.</t>
  </si>
  <si>
    <t>1 03 02240 01 0000110</t>
  </si>
  <si>
    <t>1 03 02250 01 0000110</t>
  </si>
  <si>
    <t>1 03 02260 01 0000110</t>
  </si>
  <si>
    <t>1 06 01000 00 0000 110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</si>
  <si>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</si>
  <si>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</si>
  <si>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налог*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</si>
  <si>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</si>
  <si>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</si>
  <si>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</si>
  <si>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</si>
  <si>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</si>
  <si>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</si>
  <si>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</si>
  <si>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 xml:space="preserve">Безвозмездные поступления </t>
  </si>
  <si>
    <t>Безвозмездные поступления от других бюджетов бюджетной системы 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</si>
  <si>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</si>
  <si>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</si>
  <si>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сельских поселений на выполнение передаваемых полномочий субъектов Российской Федерации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</si>
  <si>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</si>
  <si>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</si>
  <si>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0405</t>
  </si>
  <si>
    <t>Сельское хозяйство и рыболовство</t>
  </si>
  <si>
    <t>Социальное обеспечение населения</t>
  </si>
  <si>
    <t>Физическая культура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</si>
  <si>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</si>
  <si>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</si>
  <si>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</si>
  <si>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Уменьшение прочих остатков денежных средств бюджетов сельских поселений</t>
  </si>
  <si>
    <t>Уменьшение остатков средств бюджетов</t>
  </si>
  <si>
    <t>Увеличение прочих остатков денежных средств бюджетов сельских поселений</t>
  </si>
  <si>
    <t>Увеличение остатков средств бюджетов</t>
  </si>
  <si>
    <t>000 01 05 00 00 00 0000 000</t>
  </si>
  <si>
    <t>Изменение остатков средств на счетах по учету средств бюджетов</t>
  </si>
  <si>
    <t>Муниципальные программы всего: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</si>
  <si>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</si>
  <si>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</si>
  <si>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1003</t>
  </si>
  <si>
    <t>0100000000</t>
  </si>
  <si>
    <t>0200000000</t>
  </si>
  <si>
    <t>0400000000</t>
  </si>
  <si>
    <t>0500000000</t>
  </si>
  <si>
    <t>0600000000</t>
  </si>
  <si>
    <t>0900000000</t>
  </si>
  <si>
    <t xml:space="preserve">Культура, кинематография </t>
  </si>
  <si>
    <t>1200000000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</si>
  <si>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</si>
  <si>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</si>
  <si>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</si>
  <si>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1 11 05035 10 0000 120</t>
  </si>
  <si>
    <t xml:space="preserve">Молодежная политика </t>
  </si>
  <si>
    <t>Прочие межбюджетные трансферты, передаваемые бюджетам</t>
  </si>
  <si>
    <t>1 13 02995 10 0000 130</t>
  </si>
  <si>
    <t>Прочие доходы от компенсации затрат бюджетов сельских поселений</t>
  </si>
  <si>
    <t>1.6</t>
  </si>
  <si>
    <t>2 02 10000 00 0000 150</t>
  </si>
  <si>
    <t>2 02 15001 10 0000 150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</si>
  <si>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</si>
  <si>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</si>
  <si>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</si>
  <si>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</si>
  <si>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</si>
  <si>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</si>
  <si>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2 18 60010 10 0000 150</t>
  </si>
  <si>
    <t>Глава</t>
  </si>
  <si>
    <t>А.А. Кочканян</t>
  </si>
  <si>
    <t xml:space="preserve"> </t>
  </si>
  <si>
    <t>1400000000</t>
  </si>
  <si>
    <t>Туапсинского района</t>
  </si>
  <si>
    <t xml:space="preserve">к решению Совета Шаумянского сельского поселения                   Туапсинского района                  </t>
  </si>
  <si>
    <t>Шаумянского сельского поселения</t>
  </si>
  <si>
    <t xml:space="preserve">к решению Совета                            Шаумянского сельского поселения         Туапсинского района                  </t>
  </si>
  <si>
    <t xml:space="preserve">к решению Совета                        Шаумянского сельского поселения Туапсинского района                  </t>
  </si>
  <si>
    <t>2 02 16001 10 0000 150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</si>
  <si>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</si>
  <si>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 xml:space="preserve">Дотации бюджетам сельских поселений на выравнивание  бюджетной обеспеченности из бюджетов муниципальных районов </t>
  </si>
  <si>
    <t>1 05 03010 01 0000 110</t>
  </si>
  <si>
    <t>Единый сельскохозяйственный налог</t>
  </si>
  <si>
    <t xml:space="preserve">к решению Совета Шаумянского сельского поселения Туапсинского района                  </t>
  </si>
  <si>
    <t>0700000000</t>
  </si>
  <si>
    <t>Исполнение бюджета Шаумянского сельского поселения Туапсинского района по доходам за 2022 год</t>
  </si>
  <si>
    <t xml:space="preserve">Утвержденный бюджет на 2022 год </t>
  </si>
  <si>
    <t>Кассовое исполнение              за 2022 год</t>
  </si>
  <si>
    <t>1 14 00000 00 0000 000</t>
  </si>
  <si>
    <t>Доходы от продажи материальных и нематериальных активов</t>
  </si>
  <si>
    <t>1 14 02052 10 0000 410</t>
  </si>
  <si>
    <t>1 14 02053 10 0000 410</t>
  </si>
  <si>
    <t>1 14 06025 10 0000 430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</si>
  <si>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</si>
  <si>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</si>
  <si>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</si>
  <si>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2 02 20000 00 0000 150</t>
  </si>
  <si>
    <t>Субсидии бюджетам бюджетной системы Российской Федерации</t>
  </si>
  <si>
    <t>2 02 29999 10 0000 150</t>
  </si>
  <si>
    <t>Прочие субсидии бюджетам сельских поселений</t>
  </si>
  <si>
    <t xml:space="preserve">Исполнение бюджета Шаумянского сельского поселения Туапсинского района за 2022 год по разделам и подразделам функциональной классификации расходов бюджетов Российской Федерации </t>
  </si>
  <si>
    <t>4.3</t>
  </si>
  <si>
    <t>0412</t>
  </si>
  <si>
    <t>Другие вопросы в области национальной экономики</t>
  </si>
  <si>
    <t>Исполнение бюджета Шаумянского сельского поселения Туапсинского района                                                             за 2022 год по источникам финансирования дефицита бюджета Шаумянского сельского поселения Туапсинского района</t>
  </si>
  <si>
    <t>Исполнение муниципальных программ Шаумянского сельского поселения Туапсинского района за 2022 год</t>
  </si>
  <si>
    <t>Муниципальная программа "Обеспечение деятельности администрации Шаумянского сельского поселения Туапсинского района на 2022 год"</t>
  </si>
  <si>
    <t>Муниципальная программа «Финансовая поддержка деятельности общественных объединений Шаумянского сельского поселения Туапсинского района на 2022 год»</t>
  </si>
  <si>
    <t>Муниципальная программа "Организация информационного и программного обеспечения Шаумянского сельского поселения Туапсинского района на 2022 год"</t>
  </si>
  <si>
    <t xml:space="preserve">Муниципальная программа «Обеспечение национальной безопасности на территории Шаумянского сельского поселения Туапсинского района на 2022 год» </t>
  </si>
  <si>
    <t>Муниципальная программа «Безопасность Шаумянского сельского поселения Туапсинского района на 2022 год»</t>
  </si>
  <si>
    <t>Муниципальная программа "Развитие сельского хозяйства на территории Шаумянского сельского поселения Туапсинского района на 2022 год"</t>
  </si>
  <si>
    <t>0800000000</t>
  </si>
  <si>
    <t>Муниципальная программа «Развитие дорожного хозяйства на территории Шаумянского сельского поселения Туапсинского района на 2022 год»</t>
  </si>
  <si>
    <t>Муниципальная программа «Поддержка субъектов малого и среднего предпринимательства Шаумянского сельского поселения Туапсинского района на 2022 год»</t>
  </si>
  <si>
    <t>1000000000</t>
  </si>
  <si>
    <t xml:space="preserve">Муниципальная программа «Развитие систем коммунальной инфраструктуры на территории  Шаумянского сельского поселения Туапсинского района на 2022 год» </t>
  </si>
  <si>
    <t>11.</t>
  </si>
  <si>
    <t>12.</t>
  </si>
  <si>
    <t>13.</t>
  </si>
  <si>
    <t>14.</t>
  </si>
  <si>
    <t>1100000000</t>
  </si>
  <si>
    <t xml:space="preserve">Муниципальная программа «Благоустройство территории Шаумянского сельского поселения Туапсинского района на 2022 год» </t>
  </si>
  <si>
    <t xml:space="preserve">Муниципальная программа «Молодежь Шаумянского сельского поселения Туапсинского района на 2022 год» </t>
  </si>
  <si>
    <t>1300000000</t>
  </si>
  <si>
    <t xml:space="preserve">Муниципальная программа «Культура Шаумянского сельского поселения Туапсинского района на 2022 год» </t>
  </si>
  <si>
    <t xml:space="preserve">Муниципальная программа «Развитие физической культуры и спорта на территории Шаумянского сельского поселения Туапсинского района на 2022 год» </t>
  </si>
  <si>
    <t>0320000000</t>
  </si>
  <si>
    <t xml:space="preserve">Муниципальная программа «Социальная поддержка населения Шаумянского сельского поселения Туапсинского района на 2022 год» </t>
  </si>
  <si>
    <t>А.А.Кочканян</t>
  </si>
  <si>
    <t xml:space="preserve">от 26.05.2023  № 149 </t>
  </si>
  <si>
    <t xml:space="preserve">от 26.05.2023 № 149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</si>
</sst>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"/>
    <numFmt numFmtId="179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rgb="FF000000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90">
    <xf numFmtId="0" fontId="0" fillId="0" borderId="0" xfId="0" applyFont="1" applyAlignment="1">
      <alignment/>
    </xf>
    <xf numFmtId="0" fontId="47" fillId="0" borderId="0" xfId="0" applyFont="1" applyAlignment="1">
      <alignment/>
    </xf>
    <xf numFmtId="49" fontId="48" fillId="0" borderId="10" xfId="0" applyNumberFormat="1" applyFont="1" applyBorder="1" applyAlignment="1">
      <alignment vertical="top" wrapText="1"/>
    </xf>
    <xf numFmtId="49" fontId="48" fillId="0" borderId="10" xfId="0" applyNumberFormat="1" applyFont="1" applyBorder="1" applyAlignment="1">
      <alignment wrapText="1"/>
    </xf>
    <xf numFmtId="49" fontId="48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right"/>
    </xf>
    <xf numFmtId="0" fontId="47" fillId="0" borderId="0" xfId="0" applyFont="1" applyAlignment="1">
      <alignment horizontal="left"/>
    </xf>
    <xf numFmtId="49" fontId="49" fillId="0" borderId="0" xfId="0" applyNumberFormat="1" applyFont="1" applyBorder="1" applyAlignment="1">
      <alignment horizontal="center" vertical="center" wrapText="1"/>
    </xf>
    <xf numFmtId="49" fontId="49" fillId="0" borderId="0" xfId="0" applyNumberFormat="1" applyFont="1" applyBorder="1" applyAlignment="1">
      <alignment vertical="center" wrapText="1"/>
    </xf>
    <xf numFmtId="9" fontId="49" fillId="0" borderId="0" xfId="0" applyNumberFormat="1" applyFont="1" applyBorder="1" applyAlignment="1">
      <alignment horizontal="center" vertical="center"/>
    </xf>
    <xf numFmtId="172" fontId="49" fillId="0" borderId="0" xfId="0" applyNumberFormat="1" applyFont="1" applyBorder="1" applyAlignment="1">
      <alignment horizontal="center" vertical="center"/>
    </xf>
    <xf numFmtId="172" fontId="48" fillId="0" borderId="0" xfId="0" applyNumberFormat="1" applyFont="1" applyBorder="1" applyAlignment="1">
      <alignment horizontal="center" vertical="center"/>
    </xf>
    <xf numFmtId="9" fontId="48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vertical="center" wrapText="1"/>
    </xf>
    <xf numFmtId="49" fontId="50" fillId="0" borderId="0" xfId="0" applyNumberFormat="1" applyFont="1" applyBorder="1" applyAlignment="1">
      <alignment horizontal="center" vertical="center"/>
    </xf>
    <xf numFmtId="49" fontId="50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horizontal="center"/>
    </xf>
    <xf numFmtId="49" fontId="49" fillId="0" borderId="0" xfId="0" applyNumberFormat="1" applyFont="1" applyBorder="1" applyAlignment="1">
      <alignment wrapText="1"/>
    </xf>
    <xf numFmtId="49" fontId="48" fillId="0" borderId="0" xfId="0" applyNumberFormat="1" applyFont="1" applyBorder="1" applyAlignment="1">
      <alignment wrapText="1"/>
    </xf>
    <xf numFmtId="49" fontId="49" fillId="0" borderId="0" xfId="0" applyNumberFormat="1" applyFont="1" applyBorder="1" applyAlignment="1">
      <alignment horizontal="center" vertical="top" wrapText="1"/>
    </xf>
    <xf numFmtId="49" fontId="49" fillId="0" borderId="0" xfId="0" applyNumberFormat="1" applyFont="1" applyBorder="1" applyAlignment="1">
      <alignment vertical="top" wrapText="1"/>
    </xf>
    <xf numFmtId="172" fontId="51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 vertical="top" wrapText="1"/>
    </xf>
    <xf numFmtId="49" fontId="48" fillId="0" borderId="0" xfId="0" applyNumberFormat="1" applyFont="1" applyBorder="1" applyAlignment="1">
      <alignment vertical="top" wrapText="1"/>
    </xf>
    <xf numFmtId="172" fontId="52" fillId="0" borderId="0" xfId="0" applyNumberFormat="1" applyFont="1" applyBorder="1" applyAlignment="1">
      <alignment horizontal="center" vertical="center"/>
    </xf>
    <xf numFmtId="49" fontId="48" fillId="0" borderId="0" xfId="0" applyNumberFormat="1" applyFont="1" applyBorder="1" applyAlignment="1">
      <alignment horizontal="center"/>
    </xf>
    <xf numFmtId="49" fontId="48" fillId="0" borderId="0" xfId="0" applyNumberFormat="1" applyFont="1" applyBorder="1" applyAlignment="1">
      <alignment horizontal="center" vertical="center" wrapText="1"/>
    </xf>
    <xf numFmtId="49" fontId="53" fillId="0" borderId="0" xfId="0" applyNumberFormat="1" applyFont="1" applyAlignment="1">
      <alignment/>
    </xf>
    <xf numFmtId="172" fontId="53" fillId="0" borderId="0" xfId="0" applyNumberFormat="1" applyFont="1" applyAlignment="1">
      <alignment/>
    </xf>
    <xf numFmtId="0" fontId="54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48" fillId="0" borderId="10" xfId="0" applyFont="1" applyBorder="1" applyAlignment="1">
      <alignment/>
    </xf>
    <xf numFmtId="0" fontId="56" fillId="0" borderId="0" xfId="0" applyFont="1" applyAlignment="1">
      <alignment/>
    </xf>
    <xf numFmtId="0" fontId="53" fillId="0" borderId="0" xfId="0" applyFont="1" applyAlignment="1">
      <alignment horizontal="right"/>
    </xf>
    <xf numFmtId="0" fontId="0" fillId="0" borderId="0" xfId="0" applyAlignment="1">
      <alignment/>
    </xf>
    <xf numFmtId="172" fontId="48" fillId="0" borderId="10" xfId="0" applyNumberFormat="1" applyFont="1" applyBorder="1" applyAlignment="1">
      <alignment horizontal="center" vertical="center"/>
    </xf>
    <xf numFmtId="172" fontId="52" fillId="0" borderId="10" xfId="0" applyNumberFormat="1" applyFont="1" applyBorder="1" applyAlignment="1">
      <alignment horizontal="center" vertical="center"/>
    </xf>
    <xf numFmtId="49" fontId="48" fillId="0" borderId="10" xfId="0" applyNumberFormat="1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wrapText="1"/>
    </xf>
    <xf numFmtId="0" fontId="57" fillId="0" borderId="10" xfId="0" applyFont="1" applyBorder="1" applyAlignment="1">
      <alignment horizontal="justify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59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61" fillId="0" borderId="0" xfId="0" applyFont="1" applyBorder="1" applyAlignment="1">
      <alignment horizontal="center" vertical="center"/>
    </xf>
    <xf numFmtId="177" fontId="49" fillId="0" borderId="0" xfId="0" applyNumberFormat="1" applyFont="1" applyBorder="1" applyAlignment="1">
      <alignment horizontal="center" vertical="center"/>
    </xf>
    <xf numFmtId="172" fontId="61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/>
    </xf>
    <xf numFmtId="0" fontId="48" fillId="0" borderId="14" xfId="0" applyFont="1" applyBorder="1" applyAlignment="1">
      <alignment horizontal="left" wrapText="1"/>
    </xf>
    <xf numFmtId="0" fontId="60" fillId="0" borderId="15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0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wrapText="1"/>
    </xf>
    <xf numFmtId="0" fontId="55" fillId="0" borderId="10" xfId="0" applyFont="1" applyBorder="1" applyAlignment="1">
      <alignment wrapText="1"/>
    </xf>
    <xf numFmtId="0" fontId="4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49" fontId="47" fillId="0" borderId="10" xfId="0" applyNumberFormat="1" applyFont="1" applyBorder="1" applyAlignment="1">
      <alignment vertical="center" wrapText="1"/>
    </xf>
    <xf numFmtId="49" fontId="48" fillId="0" borderId="10" xfId="0" applyNumberFormat="1" applyFont="1" applyBorder="1" applyAlignment="1">
      <alignment vertical="center"/>
    </xf>
    <xf numFmtId="49" fontId="52" fillId="0" borderId="10" xfId="0" applyNumberFormat="1" applyFont="1" applyBorder="1" applyAlignment="1">
      <alignment horizontal="center" vertical="top" wrapText="1"/>
    </xf>
    <xf numFmtId="49" fontId="52" fillId="0" borderId="10" xfId="0" applyNumberFormat="1" applyFont="1" applyBorder="1" applyAlignment="1">
      <alignment vertical="top" wrapText="1"/>
    </xf>
    <xf numFmtId="172" fontId="52" fillId="0" borderId="10" xfId="0" applyNumberFormat="1" applyFont="1" applyBorder="1" applyAlignment="1">
      <alignment horizontal="center" wrapText="1"/>
    </xf>
    <xf numFmtId="49" fontId="61" fillId="0" borderId="10" xfId="0" applyNumberFormat="1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vertical="center" wrapText="1"/>
    </xf>
    <xf numFmtId="172" fontId="61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172" fontId="47" fillId="0" borderId="10" xfId="0" applyNumberFormat="1" applyFont="1" applyBorder="1" applyAlignment="1">
      <alignment horizontal="center" vertical="center"/>
    </xf>
    <xf numFmtId="0" fontId="61" fillId="0" borderId="10" xfId="0" applyFont="1" applyBorder="1" applyAlignment="1">
      <alignment vertical="center" wrapText="1"/>
    </xf>
    <xf numFmtId="49" fontId="47" fillId="0" borderId="10" xfId="0" applyNumberFormat="1" applyFont="1" applyBorder="1" applyAlignment="1">
      <alignment wrapText="1"/>
    </xf>
    <xf numFmtId="49" fontId="47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/>
    </xf>
    <xf numFmtId="49" fontId="56" fillId="0" borderId="10" xfId="0" applyNumberFormat="1" applyFont="1" applyBorder="1" applyAlignment="1">
      <alignment horizontal="center"/>
    </xf>
    <xf numFmtId="177" fontId="48" fillId="0" borderId="10" xfId="0" applyNumberFormat="1" applyFont="1" applyBorder="1" applyAlignment="1">
      <alignment horizontal="center" vertical="center"/>
    </xf>
    <xf numFmtId="177" fontId="47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7" fillId="0" borderId="16" xfId="0" applyFont="1" applyBorder="1" applyAlignment="1">
      <alignment vertical="center" wrapText="1"/>
    </xf>
    <xf numFmtId="0" fontId="59" fillId="0" borderId="16" xfId="0" applyFont="1" applyBorder="1" applyAlignment="1">
      <alignment vertical="center" wrapText="1"/>
    </xf>
    <xf numFmtId="0" fontId="55" fillId="0" borderId="16" xfId="0" applyFont="1" applyBorder="1" applyAlignment="1">
      <alignment horizontal="left" vertical="center" wrapText="1"/>
    </xf>
    <xf numFmtId="0" fontId="60" fillId="0" borderId="17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172" fontId="55" fillId="0" borderId="10" xfId="0" applyNumberFormat="1" applyFont="1" applyBorder="1" applyAlignment="1">
      <alignment horizontal="center" vertical="center"/>
    </xf>
    <xf numFmtId="177" fontId="55" fillId="0" borderId="10" xfId="0" applyNumberFormat="1" applyFont="1" applyBorder="1" applyAlignment="1">
      <alignment horizontal="center" vertical="center"/>
    </xf>
    <xf numFmtId="172" fontId="58" fillId="0" borderId="10" xfId="0" applyNumberFormat="1" applyFont="1" applyBorder="1" applyAlignment="1">
      <alignment horizontal="center" vertical="center"/>
    </xf>
    <xf numFmtId="172" fontId="62" fillId="0" borderId="10" xfId="0" applyNumberFormat="1" applyFont="1" applyBorder="1" applyAlignment="1">
      <alignment horizontal="center" vertical="center"/>
    </xf>
    <xf numFmtId="172" fontId="53" fillId="0" borderId="10" xfId="0" applyNumberFormat="1" applyFont="1" applyBorder="1" applyAlignment="1">
      <alignment horizontal="center" vertical="center"/>
    </xf>
    <xf numFmtId="177" fontId="53" fillId="0" borderId="10" xfId="0" applyNumberFormat="1" applyFont="1" applyBorder="1" applyAlignment="1">
      <alignment horizontal="center" vertical="center"/>
    </xf>
    <xf numFmtId="0" fontId="60" fillId="0" borderId="18" xfId="0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172" fontId="55" fillId="0" borderId="19" xfId="0" applyNumberFormat="1" applyFont="1" applyBorder="1" applyAlignment="1">
      <alignment horizontal="center" vertical="center"/>
    </xf>
    <xf numFmtId="177" fontId="55" fillId="0" borderId="19" xfId="0" applyNumberFormat="1" applyFont="1" applyBorder="1" applyAlignment="1">
      <alignment horizontal="center" vertical="center"/>
    </xf>
    <xf numFmtId="4" fontId="62" fillId="0" borderId="10" xfId="0" applyNumberFormat="1" applyFont="1" applyBorder="1" applyAlignment="1">
      <alignment horizontal="center" vertical="center"/>
    </xf>
    <xf numFmtId="4" fontId="53" fillId="0" borderId="10" xfId="0" applyNumberFormat="1" applyFont="1" applyBorder="1" applyAlignment="1">
      <alignment horizontal="center" vertical="center"/>
    </xf>
    <xf numFmtId="4" fontId="58" fillId="0" borderId="10" xfId="0" applyNumberFormat="1" applyFont="1" applyBorder="1" applyAlignment="1">
      <alignment horizontal="center" vertical="center"/>
    </xf>
    <xf numFmtId="4" fontId="55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172" fontId="55" fillId="0" borderId="1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49" fontId="5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/>
    </xf>
    <xf numFmtId="0" fontId="0" fillId="0" borderId="0" xfId="0" applyAlignment="1">
      <alignment horizontal="center"/>
    </xf>
    <xf numFmtId="177" fontId="55" fillId="0" borderId="10" xfId="0" applyNumberFormat="1" applyFont="1" applyBorder="1" applyAlignment="1">
      <alignment horizontal="center"/>
    </xf>
    <xf numFmtId="177" fontId="49" fillId="0" borderId="10" xfId="0" applyNumberFormat="1" applyFont="1" applyBorder="1" applyAlignment="1">
      <alignment horizontal="center" vertical="center"/>
    </xf>
    <xf numFmtId="177" fontId="49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3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49" fillId="0" borderId="10" xfId="0" applyNumberFormat="1" applyFont="1" applyBorder="1" applyAlignment="1">
      <alignment vertical="center" wrapText="1"/>
    </xf>
    <xf numFmtId="172" fontId="49" fillId="0" borderId="16" xfId="0" applyNumberFormat="1" applyFont="1" applyBorder="1" applyAlignment="1">
      <alignment horizontal="center" vertical="center"/>
    </xf>
    <xf numFmtId="177" fontId="49" fillId="0" borderId="21" xfId="0" applyNumberFormat="1" applyFont="1" applyBorder="1" applyAlignment="1">
      <alignment horizontal="center" vertical="center"/>
    </xf>
    <xf numFmtId="49" fontId="49" fillId="0" borderId="14" xfId="0" applyNumberFormat="1" applyFont="1" applyBorder="1" applyAlignment="1">
      <alignment vertical="center" wrapText="1"/>
    </xf>
    <xf numFmtId="49" fontId="51" fillId="0" borderId="10" xfId="0" applyNumberFormat="1" applyFont="1" applyBorder="1" applyAlignment="1">
      <alignment vertical="center" wrapText="1"/>
    </xf>
    <xf numFmtId="172" fontId="51" fillId="0" borderId="19" xfId="0" applyNumberFormat="1" applyFont="1" applyBorder="1" applyAlignment="1">
      <alignment horizontal="center" vertical="center" wrapText="1"/>
    </xf>
    <xf numFmtId="172" fontId="51" fillId="0" borderId="10" xfId="0" applyNumberFormat="1" applyFont="1" applyBorder="1" applyAlignment="1">
      <alignment horizontal="center" vertical="center" wrapText="1"/>
    </xf>
    <xf numFmtId="49" fontId="49" fillId="0" borderId="22" xfId="0" applyNumberFormat="1" applyFont="1" applyBorder="1" applyAlignment="1">
      <alignment vertical="center" wrapText="1"/>
    </xf>
    <xf numFmtId="177" fontId="49" fillId="0" borderId="23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wrapText="1"/>
    </xf>
    <xf numFmtId="177" fontId="49" fillId="0" borderId="2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49" fillId="0" borderId="16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wrapText="1"/>
    </xf>
    <xf numFmtId="0" fontId="55" fillId="0" borderId="10" xfId="0" applyFont="1" applyBorder="1" applyAlignment="1">
      <alignment horizontal="justify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172" fontId="49" fillId="0" borderId="10" xfId="0" applyNumberFormat="1" applyFont="1" applyBorder="1" applyAlignment="1">
      <alignment horizontal="center" vertical="center"/>
    </xf>
    <xf numFmtId="178" fontId="49" fillId="0" borderId="10" xfId="0" applyNumberFormat="1" applyFont="1" applyBorder="1" applyAlignment="1">
      <alignment horizontal="center" vertical="center"/>
    </xf>
    <xf numFmtId="4" fontId="49" fillId="0" borderId="10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5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3" fillId="0" borderId="0" xfId="0" applyFont="1" applyAlignment="1">
      <alignment horizontal="left" wrapText="1"/>
    </xf>
    <xf numFmtId="0" fontId="53" fillId="33" borderId="0" xfId="0" applyFont="1" applyFill="1" applyAlignment="1">
      <alignment horizontal="left" wrapText="1"/>
    </xf>
    <xf numFmtId="49" fontId="48" fillId="0" borderId="10" xfId="0" applyNumberFormat="1" applyFont="1" applyBorder="1" applyAlignment="1">
      <alignment horizontal="center" vertical="center"/>
    </xf>
    <xf numFmtId="0" fontId="58" fillId="0" borderId="10" xfId="0" applyFont="1" applyBorder="1" applyAlignment="1">
      <alignment horizontal="left" wrapText="1"/>
    </xf>
    <xf numFmtId="172" fontId="55" fillId="0" borderId="24" xfId="0" applyNumberFormat="1" applyFont="1" applyBorder="1" applyAlignment="1">
      <alignment horizontal="center" vertical="center"/>
    </xf>
    <xf numFmtId="172" fontId="55" fillId="0" borderId="25" xfId="0" applyNumberFormat="1" applyFont="1" applyBorder="1" applyAlignment="1">
      <alignment horizontal="center" vertical="center"/>
    </xf>
    <xf numFmtId="172" fontId="55" fillId="0" borderId="19" xfId="0" applyNumberFormat="1" applyFont="1" applyBorder="1" applyAlignment="1">
      <alignment horizontal="center" vertical="center"/>
    </xf>
    <xf numFmtId="177" fontId="55" fillId="0" borderId="24" xfId="0" applyNumberFormat="1" applyFont="1" applyBorder="1" applyAlignment="1">
      <alignment horizontal="center" vertical="center"/>
    </xf>
    <xf numFmtId="177" fontId="55" fillId="0" borderId="25" xfId="0" applyNumberFormat="1" applyFont="1" applyBorder="1" applyAlignment="1">
      <alignment horizontal="center" vertical="center"/>
    </xf>
    <xf numFmtId="177" fontId="55" fillId="0" borderId="19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wrapText="1"/>
    </xf>
    <xf numFmtId="0" fontId="5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7" fillId="34" borderId="0" xfId="0" applyFont="1" applyFill="1" applyBorder="1" applyAlignment="1">
      <alignment horizontal="left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49" fontId="49" fillId="0" borderId="27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9" fillId="0" borderId="27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28" xfId="0" applyNumberFormat="1" applyFont="1" applyBorder="1" applyAlignment="1">
      <alignment horizontal="center" vertical="center"/>
    </xf>
    <xf numFmtId="49" fontId="49" fillId="0" borderId="22" xfId="0" applyNumberFormat="1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3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view="pageBreakPreview" zoomScale="96" zoomScaleNormal="75" zoomScaleSheetLayoutView="96" workbookViewId="0" topLeftCell="A1">
      <selection activeCell="A1" sqref="A1:E50"/>
    </sheetView>
  </sheetViews>
  <sheetFormatPr defaultColWidth="9.140625" defaultRowHeight="15"/>
  <cols>
    <col min="1" max="1" width="34.00390625" style="0" customWidth="1"/>
    <col min="2" max="2" width="53.00390625" style="0" customWidth="1"/>
    <col min="3" max="3" width="16.57421875" style="0" customWidth="1"/>
    <col min="4" max="4" width="17.28125" style="0" customWidth="1"/>
    <col min="5" max="5" width="13.28125" style="0" customWidth="1"/>
  </cols>
  <sheetData>
    <row r="1" spans="3:5" ht="23.25" customHeight="1">
      <c r="C1" s="165" t="s">
        <v>56</v>
      </c>
      <c r="D1" s="165"/>
      <c r="E1" s="165"/>
    </row>
    <row r="2" spans="3:5" ht="5.25" customHeight="1">
      <c r="C2" s="165"/>
      <c r="D2" s="165"/>
      <c r="E2" s="165"/>
    </row>
    <row r="3" spans="3:5" ht="60.75" customHeight="1">
      <c r="C3" s="166" t="s">
        <v>184</v>
      </c>
      <c r="D3" s="166"/>
      <c r="E3" s="166"/>
    </row>
    <row r="4" spans="3:5" ht="20.25" customHeight="1">
      <c r="C4" s="167" t="s">
        <v>240</v>
      </c>
      <c r="D4" s="167"/>
      <c r="E4" s="167"/>
    </row>
    <row r="5" spans="1:5" ht="38.25" customHeight="1">
      <c r="A5" s="164" t="s">
        <v>195</v>
      </c>
      <c r="B5" s="164"/>
      <c r="C5" s="164"/>
      <c r="D5" s="164"/>
      <c r="E5" s="164"/>
    </row>
    <row r="6" ht="15">
      <c r="E6" s="6" t="s">
        <v>59</v>
      </c>
    </row>
    <row r="7" spans="1:7" ht="42.75">
      <c r="A7" s="61" t="s">
        <v>0</v>
      </c>
      <c r="B7" s="61" t="s">
        <v>1</v>
      </c>
      <c r="C7" s="61" t="s">
        <v>196</v>
      </c>
      <c r="D7" s="61" t="s">
        <v>197</v>
      </c>
      <c r="E7" s="61" t="s">
        <v>2</v>
      </c>
      <c r="G7" s="108" t="s">
        <v>181</v>
      </c>
    </row>
    <row r="8" spans="1:5" ht="20.25">
      <c r="A8" s="48" t="s">
        <v>3</v>
      </c>
      <c r="B8" s="47" t="s">
        <v>111</v>
      </c>
      <c r="C8" s="102">
        <f>C9+C10+C14+C15+C21+C23+C26</f>
        <v>7704.699999999999</v>
      </c>
      <c r="D8" s="102">
        <f>D9+D10+D14+D15+D21+D23+D26</f>
        <v>13447.7</v>
      </c>
      <c r="E8" s="103">
        <f>D8/C8</f>
        <v>1.7453891780341872</v>
      </c>
    </row>
    <row r="9" spans="1:5" s="66" customFormat="1" ht="18.75">
      <c r="A9" s="48" t="s">
        <v>4</v>
      </c>
      <c r="B9" s="49" t="s">
        <v>112</v>
      </c>
      <c r="C9" s="102">
        <v>2517.4</v>
      </c>
      <c r="D9" s="102">
        <v>3043.4</v>
      </c>
      <c r="E9" s="103">
        <f>D9/C9</f>
        <v>1.2089457376658457</v>
      </c>
    </row>
    <row r="10" spans="1:5" s="66" customFormat="1" ht="34.5" customHeight="1">
      <c r="A10" s="48" t="s">
        <v>113</v>
      </c>
      <c r="B10" s="169" t="s">
        <v>114</v>
      </c>
      <c r="C10" s="170">
        <v>1621.8</v>
      </c>
      <c r="D10" s="170">
        <v>1794.8</v>
      </c>
      <c r="E10" s="173">
        <f>D10/C10</f>
        <v>1.106671599457393</v>
      </c>
    </row>
    <row r="11" spans="1:5" s="66" customFormat="1" ht="18.75">
      <c r="A11" s="48" t="s">
        <v>115</v>
      </c>
      <c r="B11" s="169"/>
      <c r="C11" s="171"/>
      <c r="D11" s="171"/>
      <c r="E11" s="174"/>
    </row>
    <row r="12" spans="1:5" s="66" customFormat="1" ht="18.75">
      <c r="A12" s="48" t="s">
        <v>116</v>
      </c>
      <c r="B12" s="169"/>
      <c r="C12" s="171"/>
      <c r="D12" s="171"/>
      <c r="E12" s="174"/>
    </row>
    <row r="13" spans="1:5" s="66" customFormat="1" ht="81" customHeight="1">
      <c r="A13" s="48" t="s">
        <v>117</v>
      </c>
      <c r="B13" s="169"/>
      <c r="C13" s="172"/>
      <c r="D13" s="172"/>
      <c r="E13" s="175"/>
    </row>
    <row r="14" spans="1:5" s="66" customFormat="1" ht="35.25" customHeight="1">
      <c r="A14" s="117" t="s">
        <v>191</v>
      </c>
      <c r="B14" s="116" t="s">
        <v>192</v>
      </c>
      <c r="C14" s="110">
        <v>2</v>
      </c>
      <c r="D14" s="110">
        <v>2.1</v>
      </c>
      <c r="E14" s="111">
        <f>D14/C14</f>
        <v>1.05</v>
      </c>
    </row>
    <row r="15" spans="1:5" s="66" customFormat="1" ht="22.5" customHeight="1">
      <c r="A15" s="48" t="s">
        <v>7</v>
      </c>
      <c r="B15" s="50" t="s">
        <v>8</v>
      </c>
      <c r="C15" s="102">
        <f>C16+C18</f>
        <v>1584</v>
      </c>
      <c r="D15" s="102">
        <f>D16+D18</f>
        <v>1720.9</v>
      </c>
      <c r="E15" s="103">
        <f aca="true" t="shared" si="0" ref="E15:E29">D15/C15</f>
        <v>1.0864267676767678</v>
      </c>
    </row>
    <row r="16" spans="1:5" s="66" customFormat="1" ht="23.25" customHeight="1">
      <c r="A16" s="51" t="s">
        <v>118</v>
      </c>
      <c r="B16" s="44" t="s">
        <v>119</v>
      </c>
      <c r="C16" s="104">
        <f>C17</f>
        <v>950</v>
      </c>
      <c r="D16" s="104">
        <f>D17</f>
        <v>991.5</v>
      </c>
      <c r="E16" s="103">
        <f t="shared" si="0"/>
        <v>1.0436842105263158</v>
      </c>
    </row>
    <row r="17" spans="1:5" ht="70.5" customHeight="1">
      <c r="A17" s="52" t="s">
        <v>5</v>
      </c>
      <c r="B17" s="53" t="s">
        <v>120</v>
      </c>
      <c r="C17" s="105">
        <v>950</v>
      </c>
      <c r="D17" s="106">
        <v>991.5</v>
      </c>
      <c r="E17" s="107">
        <f t="shared" si="0"/>
        <v>1.0436842105263158</v>
      </c>
    </row>
    <row r="18" spans="1:5" s="66" customFormat="1" ht="18.75">
      <c r="A18" s="51" t="s">
        <v>6</v>
      </c>
      <c r="B18" s="44" t="s">
        <v>121</v>
      </c>
      <c r="C18" s="104">
        <f>C19+C20</f>
        <v>634</v>
      </c>
      <c r="D18" s="104">
        <f>D19+D20</f>
        <v>729.4</v>
      </c>
      <c r="E18" s="103">
        <f t="shared" si="0"/>
        <v>1.1504731861198738</v>
      </c>
    </row>
    <row r="19" spans="1:5" ht="49.5">
      <c r="A19" s="45" t="s">
        <v>122</v>
      </c>
      <c r="B19" s="46" t="s">
        <v>123</v>
      </c>
      <c r="C19" s="105">
        <v>104</v>
      </c>
      <c r="D19" s="105">
        <v>173.5</v>
      </c>
      <c r="E19" s="107">
        <f t="shared" si="0"/>
        <v>1.6682692307692308</v>
      </c>
    </row>
    <row r="20" spans="1:5" ht="49.5">
      <c r="A20" s="45" t="s">
        <v>124</v>
      </c>
      <c r="B20" s="46" t="s">
        <v>125</v>
      </c>
      <c r="C20" s="105">
        <v>530</v>
      </c>
      <c r="D20" s="106">
        <v>555.9</v>
      </c>
      <c r="E20" s="107">
        <f t="shared" si="0"/>
        <v>1.048867924528302</v>
      </c>
    </row>
    <row r="21" spans="1:5" s="39" customFormat="1" ht="60.75" customHeight="1">
      <c r="A21" s="51" t="s">
        <v>161</v>
      </c>
      <c r="B21" s="72" t="s">
        <v>162</v>
      </c>
      <c r="C21" s="104">
        <f>C22</f>
        <v>218</v>
      </c>
      <c r="D21" s="104">
        <f>D22</f>
        <v>294.6</v>
      </c>
      <c r="E21" s="103">
        <f t="shared" si="0"/>
        <v>1.3513761467889909</v>
      </c>
    </row>
    <row r="22" spans="1:5" s="39" customFormat="1" ht="99">
      <c r="A22" s="52" t="s">
        <v>164</v>
      </c>
      <c r="B22" s="73" t="s">
        <v>163</v>
      </c>
      <c r="C22" s="105">
        <v>218</v>
      </c>
      <c r="D22" s="105">
        <v>294.6</v>
      </c>
      <c r="E22" s="107">
        <f t="shared" si="0"/>
        <v>1.3513761467889909</v>
      </c>
    </row>
    <row r="23" spans="1:5" s="39" customFormat="1" ht="45.75" customHeight="1">
      <c r="A23" s="51" t="s">
        <v>9</v>
      </c>
      <c r="B23" s="44" t="s">
        <v>126</v>
      </c>
      <c r="C23" s="104">
        <f>C24+C25</f>
        <v>485.9</v>
      </c>
      <c r="D23" s="104">
        <f>D24+D25</f>
        <v>489.9</v>
      </c>
      <c r="E23" s="103">
        <f t="shared" si="0"/>
        <v>1.0082321465322084</v>
      </c>
    </row>
    <row r="24" spans="1:5" s="39" customFormat="1" ht="49.5">
      <c r="A24" s="52" t="s">
        <v>127</v>
      </c>
      <c r="B24" s="97" t="s">
        <v>128</v>
      </c>
      <c r="C24" s="105">
        <v>30</v>
      </c>
      <c r="D24" s="105">
        <v>34</v>
      </c>
      <c r="E24" s="107">
        <f t="shared" si="0"/>
        <v>1.1333333333333333</v>
      </c>
    </row>
    <row r="25" spans="1:5" s="39" customFormat="1" ht="33">
      <c r="A25" s="52" t="s">
        <v>167</v>
      </c>
      <c r="B25" s="97" t="s">
        <v>168</v>
      </c>
      <c r="C25" s="105">
        <v>455.9</v>
      </c>
      <c r="D25" s="105">
        <v>455.9</v>
      </c>
      <c r="E25" s="107">
        <f t="shared" si="0"/>
        <v>1</v>
      </c>
    </row>
    <row r="26" spans="1:5" s="39" customFormat="1" ht="37.5">
      <c r="A26" s="154" t="s">
        <v>198</v>
      </c>
      <c r="B26" s="155" t="s">
        <v>199</v>
      </c>
      <c r="C26" s="104">
        <f>C27+C28+C29</f>
        <v>1275.6</v>
      </c>
      <c r="D26" s="104">
        <f>D27+D28+D29</f>
        <v>6102</v>
      </c>
      <c r="E26" s="107">
        <f t="shared" si="0"/>
        <v>4.783631232361242</v>
      </c>
    </row>
    <row r="27" spans="1:5" s="39" customFormat="1" ht="115.5">
      <c r="A27" s="52" t="s">
        <v>200</v>
      </c>
      <c r="B27" s="97" t="s">
        <v>203</v>
      </c>
      <c r="C27" s="105">
        <v>698</v>
      </c>
      <c r="D27" s="105">
        <v>732</v>
      </c>
      <c r="E27" s="107">
        <f t="shared" si="0"/>
        <v>1.0487106017191976</v>
      </c>
    </row>
    <row r="28" spans="1:5" s="39" customFormat="1" ht="132">
      <c r="A28" s="52" t="s">
        <v>201</v>
      </c>
      <c r="B28" s="97" t="s">
        <v>204</v>
      </c>
      <c r="C28" s="105">
        <v>277.6</v>
      </c>
      <c r="D28" s="105">
        <v>4376</v>
      </c>
      <c r="E28" s="107">
        <f t="shared" si="0"/>
        <v>15.763688760806915</v>
      </c>
    </row>
    <row r="29" spans="1:5" s="39" customFormat="1" ht="82.5">
      <c r="A29" s="52" t="s">
        <v>202</v>
      </c>
      <c r="B29" s="97" t="s">
        <v>205</v>
      </c>
      <c r="C29" s="105">
        <v>300</v>
      </c>
      <c r="D29" s="105">
        <v>994</v>
      </c>
      <c r="E29" s="107">
        <f t="shared" si="0"/>
        <v>3.3133333333333335</v>
      </c>
    </row>
    <row r="30" spans="1:5" ht="20.25">
      <c r="A30" s="54" t="s">
        <v>10</v>
      </c>
      <c r="B30" s="98" t="s">
        <v>129</v>
      </c>
      <c r="C30" s="104">
        <f>C31+C43</f>
        <v>26924.129999999997</v>
      </c>
      <c r="D30" s="104">
        <f>D31+D43</f>
        <v>26922.53</v>
      </c>
      <c r="E30" s="103">
        <f aca="true" t="shared" si="1" ref="E30:E45">D30/C30</f>
        <v>0.9999405737529867</v>
      </c>
    </row>
    <row r="31" spans="1:5" ht="56.25">
      <c r="A31" s="51" t="s">
        <v>12</v>
      </c>
      <c r="B31" s="99" t="s">
        <v>130</v>
      </c>
      <c r="C31" s="104">
        <f>C32+C35+C37+C40</f>
        <v>26924.1</v>
      </c>
      <c r="D31" s="104">
        <f>D32+D35+D37+D40</f>
        <v>26922.5</v>
      </c>
      <c r="E31" s="103">
        <f t="shared" si="1"/>
        <v>0.9999405736867714</v>
      </c>
    </row>
    <row r="32" spans="1:5" ht="36.75" customHeight="1">
      <c r="A32" s="51" t="s">
        <v>170</v>
      </c>
      <c r="B32" s="44" t="s">
        <v>131</v>
      </c>
      <c r="C32" s="104">
        <f>C33+C34</f>
        <v>22044.2</v>
      </c>
      <c r="D32" s="104">
        <f>D33+D34</f>
        <v>22044.2</v>
      </c>
      <c r="E32" s="103">
        <f t="shared" si="1"/>
        <v>1</v>
      </c>
    </row>
    <row r="33" spans="1:5" ht="76.5" customHeight="1">
      <c r="A33" s="52" t="s">
        <v>171</v>
      </c>
      <c r="B33" s="55" t="s">
        <v>189</v>
      </c>
      <c r="C33" s="105">
        <v>9744.2</v>
      </c>
      <c r="D33" s="106">
        <v>9744.2</v>
      </c>
      <c r="E33" s="107">
        <f t="shared" si="1"/>
        <v>1</v>
      </c>
    </row>
    <row r="34" spans="1:5" s="39" customFormat="1" ht="57.75" customHeight="1">
      <c r="A34" s="52" t="s">
        <v>188</v>
      </c>
      <c r="B34" s="55" t="s">
        <v>190</v>
      </c>
      <c r="C34" s="105">
        <v>12300</v>
      </c>
      <c r="D34" s="106">
        <v>12300</v>
      </c>
      <c r="E34" s="107">
        <f>D34/C34</f>
        <v>1</v>
      </c>
    </row>
    <row r="35" spans="1:5" s="39" customFormat="1" ht="57.75" customHeight="1">
      <c r="A35" s="154" t="s">
        <v>206</v>
      </c>
      <c r="B35" s="156" t="s">
        <v>207</v>
      </c>
      <c r="C35" s="104">
        <f>C36</f>
        <v>900</v>
      </c>
      <c r="D35" s="104">
        <f>D36</f>
        <v>900</v>
      </c>
      <c r="E35" s="107">
        <f>D35/C35</f>
        <v>1</v>
      </c>
    </row>
    <row r="36" spans="1:5" s="39" customFormat="1" ht="43.5" customHeight="1">
      <c r="A36" s="52" t="s">
        <v>208</v>
      </c>
      <c r="B36" s="55" t="s">
        <v>209</v>
      </c>
      <c r="C36" s="105">
        <v>900</v>
      </c>
      <c r="D36" s="106">
        <v>900</v>
      </c>
      <c r="E36" s="107"/>
    </row>
    <row r="37" spans="1:5" ht="43.5" customHeight="1">
      <c r="A37" s="51" t="s">
        <v>172</v>
      </c>
      <c r="B37" s="56" t="s">
        <v>132</v>
      </c>
      <c r="C37" s="104">
        <f>C39+C38</f>
        <v>263.6</v>
      </c>
      <c r="D37" s="104">
        <f>D39+D38</f>
        <v>262</v>
      </c>
      <c r="E37" s="103">
        <f t="shared" si="1"/>
        <v>0.9939301972685887</v>
      </c>
    </row>
    <row r="38" spans="1:5" ht="59.25" customHeight="1">
      <c r="A38" s="52" t="s">
        <v>173</v>
      </c>
      <c r="B38" s="53" t="s">
        <v>133</v>
      </c>
      <c r="C38" s="105">
        <v>3.8</v>
      </c>
      <c r="D38" s="105">
        <v>3.8</v>
      </c>
      <c r="E38" s="107">
        <f t="shared" si="1"/>
        <v>1</v>
      </c>
    </row>
    <row r="39" spans="1:5" ht="69.75" customHeight="1">
      <c r="A39" s="52" t="s">
        <v>174</v>
      </c>
      <c r="B39" s="53" t="s">
        <v>13</v>
      </c>
      <c r="C39" s="105">
        <v>259.8</v>
      </c>
      <c r="D39" s="105">
        <v>258.2</v>
      </c>
      <c r="E39" s="107">
        <f t="shared" si="1"/>
        <v>0.9938414164742109</v>
      </c>
    </row>
    <row r="40" spans="1:5" s="39" customFormat="1" ht="18.75" customHeight="1">
      <c r="A40" s="51" t="s">
        <v>175</v>
      </c>
      <c r="B40" s="56" t="s">
        <v>150</v>
      </c>
      <c r="C40" s="104">
        <f>C41+C42</f>
        <v>3716.2999999999997</v>
      </c>
      <c r="D40" s="104">
        <f>D41+D42</f>
        <v>3716.2999999999997</v>
      </c>
      <c r="E40" s="103">
        <f t="shared" si="1"/>
        <v>1</v>
      </c>
    </row>
    <row r="41" spans="1:5" s="39" customFormat="1" ht="105.75" customHeight="1">
      <c r="A41" s="52" t="s">
        <v>176</v>
      </c>
      <c r="B41" s="74" t="s">
        <v>151</v>
      </c>
      <c r="C41" s="105">
        <v>819.6</v>
      </c>
      <c r="D41" s="106">
        <v>819.6</v>
      </c>
      <c r="E41" s="107">
        <f t="shared" si="1"/>
        <v>1</v>
      </c>
    </row>
    <row r="42" spans="1:5" s="39" customFormat="1" ht="39" customHeight="1">
      <c r="A42" s="52" t="s">
        <v>177</v>
      </c>
      <c r="B42" s="74" t="s">
        <v>166</v>
      </c>
      <c r="C42" s="105">
        <v>2896.7</v>
      </c>
      <c r="D42" s="106">
        <v>2896.7</v>
      </c>
      <c r="E42" s="107">
        <f t="shared" si="1"/>
        <v>1</v>
      </c>
    </row>
    <row r="43" spans="1:5" ht="119.25" customHeight="1">
      <c r="A43" s="57" t="s">
        <v>61</v>
      </c>
      <c r="B43" s="43" t="s">
        <v>134</v>
      </c>
      <c r="C43" s="114">
        <f>C44</f>
        <v>0.03</v>
      </c>
      <c r="D43" s="115">
        <f>D44</f>
        <v>0.03</v>
      </c>
      <c r="E43" s="103">
        <f t="shared" si="1"/>
        <v>1</v>
      </c>
    </row>
    <row r="44" spans="1:5" ht="82.5">
      <c r="A44" s="45" t="s">
        <v>178</v>
      </c>
      <c r="B44" s="46" t="s">
        <v>135</v>
      </c>
      <c r="C44" s="112">
        <v>0.03</v>
      </c>
      <c r="D44" s="113">
        <v>0.03</v>
      </c>
      <c r="E44" s="107">
        <f t="shared" si="1"/>
        <v>1</v>
      </c>
    </row>
    <row r="45" spans="1:5" ht="18.75">
      <c r="A45" s="168" t="s">
        <v>14</v>
      </c>
      <c r="B45" s="168"/>
      <c r="C45" s="102">
        <f>C8+C30</f>
        <v>34628.829999999994</v>
      </c>
      <c r="D45" s="102">
        <f>D30+D8</f>
        <v>40370.229999999996</v>
      </c>
      <c r="E45" s="103">
        <f t="shared" si="1"/>
        <v>1.165798266935383</v>
      </c>
    </row>
    <row r="46" ht="21.75" customHeight="1">
      <c r="C46" s="62"/>
    </row>
    <row r="47" spans="1:6" s="39" customFormat="1" ht="18.75">
      <c r="A47" s="30" t="s">
        <v>179</v>
      </c>
      <c r="B47" s="30"/>
      <c r="C47" s="31"/>
      <c r="D47" s="31"/>
      <c r="E47" s="32"/>
      <c r="F47" s="32"/>
    </row>
    <row r="48" spans="1:7" s="39" customFormat="1" ht="18.75">
      <c r="A48" s="33" t="s">
        <v>185</v>
      </c>
      <c r="B48" s="33"/>
      <c r="C48" s="33"/>
      <c r="D48" s="33"/>
      <c r="E48" s="32"/>
      <c r="F48" s="32"/>
      <c r="G48" s="37"/>
    </row>
    <row r="49" spans="1:7" s="39" customFormat="1" ht="18.75">
      <c r="A49" s="33" t="s">
        <v>183</v>
      </c>
      <c r="D49" s="33" t="s">
        <v>180</v>
      </c>
      <c r="E49" s="38"/>
      <c r="G49" s="37"/>
    </row>
    <row r="50" spans="1:5" ht="18.75">
      <c r="A50" s="33"/>
      <c r="E50" s="38"/>
    </row>
  </sheetData>
  <sheetProtection/>
  <mergeCells count="10">
    <mergeCell ref="A5:E5"/>
    <mergeCell ref="C1:E1"/>
    <mergeCell ref="C3:E3"/>
    <mergeCell ref="C2:E2"/>
    <mergeCell ref="C4:E4"/>
    <mergeCell ref="A45:B45"/>
    <mergeCell ref="B10:B13"/>
    <mergeCell ref="C10:C13"/>
    <mergeCell ref="D10:D13"/>
    <mergeCell ref="E10:E13"/>
  </mergeCells>
  <printOptions/>
  <pageMargins left="0.984251968503937" right="0.1968503937007874" top="0.6692913385826772" bottom="0.3937007874015748" header="0.31496062992125984" footer="0.31496062992125984"/>
  <pageSetup horizontalDpi="600" verticalDpi="600" orientation="portrait" paperSize="9" scale="66" r:id="rId1"/>
  <headerFooter differentFirst="1">
    <oddHeader>&amp;C&amp;"Times New Roman,обычный"&amp;14&amp;P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view="pageBreakPreview" zoomScale="70" zoomScaleNormal="80" zoomScaleSheetLayoutView="70" workbookViewId="0" topLeftCell="A12">
      <selection activeCell="A1" sqref="A1:F38"/>
    </sheetView>
  </sheetViews>
  <sheetFormatPr defaultColWidth="9.140625" defaultRowHeight="15"/>
  <cols>
    <col min="1" max="1" width="6.7109375" style="0" customWidth="1"/>
    <col min="2" max="2" width="18.421875" style="0" customWidth="1"/>
    <col min="3" max="3" width="44.28125" style="0" customWidth="1"/>
    <col min="4" max="4" width="21.421875" style="0" customWidth="1"/>
    <col min="5" max="5" width="25.57421875" style="0" customWidth="1"/>
    <col min="6" max="6" width="25.7109375" style="0" customWidth="1"/>
  </cols>
  <sheetData>
    <row r="1" spans="4:6" ht="20.25" customHeight="1">
      <c r="D1" s="165" t="s">
        <v>60</v>
      </c>
      <c r="E1" s="165"/>
      <c r="F1" s="165"/>
    </row>
    <row r="2" spans="4:6" ht="3" customHeight="1">
      <c r="D2" s="165"/>
      <c r="E2" s="165"/>
      <c r="F2" s="165"/>
    </row>
    <row r="3" spans="4:6" ht="54.75" customHeight="1">
      <c r="D3" s="166" t="s">
        <v>193</v>
      </c>
      <c r="E3" s="166"/>
      <c r="F3" s="166"/>
    </row>
    <row r="4" spans="4:6" ht="22.5" customHeight="1">
      <c r="D4" s="167" t="s">
        <v>240</v>
      </c>
      <c r="E4" s="167"/>
      <c r="F4" s="167"/>
    </row>
    <row r="5" spans="1:6" ht="57" customHeight="1">
      <c r="A5" s="176" t="s">
        <v>210</v>
      </c>
      <c r="B5" s="176"/>
      <c r="C5" s="176"/>
      <c r="D5" s="176"/>
      <c r="E5" s="176"/>
      <c r="F5" s="176"/>
    </row>
    <row r="6" ht="14.25" customHeight="1" thickBot="1">
      <c r="F6" s="6" t="s">
        <v>59</v>
      </c>
    </row>
    <row r="7" spans="1:6" ht="61.5" customHeight="1" thickBot="1">
      <c r="A7" s="59" t="s">
        <v>107</v>
      </c>
      <c r="B7" s="60" t="s">
        <v>0</v>
      </c>
      <c r="C7" s="58" t="s">
        <v>15</v>
      </c>
      <c r="D7" s="61" t="s">
        <v>196</v>
      </c>
      <c r="E7" s="61" t="s">
        <v>197</v>
      </c>
      <c r="F7" s="61" t="s">
        <v>2</v>
      </c>
    </row>
    <row r="8" spans="1:6" ht="16.5">
      <c r="A8" s="91"/>
      <c r="B8" s="76"/>
      <c r="C8" s="76" t="s">
        <v>16</v>
      </c>
      <c r="D8" s="40">
        <f>D10+D16+D18+D21+D25+D28+D30+D32+D34</f>
        <v>37817.4</v>
      </c>
      <c r="E8" s="40">
        <f>E10+E16+E18+E21+E25+E28+E30+E32+E34</f>
        <v>36793.100000000006</v>
      </c>
      <c r="F8" s="92">
        <f>E8/D8</f>
        <v>0.9729145842918869</v>
      </c>
    </row>
    <row r="9" spans="1:6" ht="16.5">
      <c r="A9" s="91"/>
      <c r="B9" s="76"/>
      <c r="C9" s="76" t="s">
        <v>11</v>
      </c>
      <c r="D9" s="40"/>
      <c r="E9" s="40"/>
      <c r="F9" s="92"/>
    </row>
    <row r="10" spans="1:6" ht="16.5">
      <c r="A10" s="77" t="s">
        <v>17</v>
      </c>
      <c r="B10" s="77" t="s">
        <v>19</v>
      </c>
      <c r="C10" s="78" t="s">
        <v>18</v>
      </c>
      <c r="D10" s="79">
        <f>D11+D12+D13+D14+D15</f>
        <v>13674.3</v>
      </c>
      <c r="E10" s="79">
        <f>E11+E12+E13+E14+E15</f>
        <v>13542.8</v>
      </c>
      <c r="F10" s="92">
        <f aca="true" t="shared" si="0" ref="F10:F35">E10/D10</f>
        <v>0.9903834199922482</v>
      </c>
    </row>
    <row r="11" spans="1:6" ht="63.75" customHeight="1">
      <c r="A11" s="90" t="s">
        <v>64</v>
      </c>
      <c r="B11" s="80" t="s">
        <v>23</v>
      </c>
      <c r="C11" s="81" t="s">
        <v>20</v>
      </c>
      <c r="D11" s="82">
        <v>805.7</v>
      </c>
      <c r="E11" s="82">
        <v>799.7</v>
      </c>
      <c r="F11" s="93">
        <f t="shared" si="0"/>
        <v>0.9925530594514087</v>
      </c>
    </row>
    <row r="12" spans="1:6" ht="103.5" customHeight="1">
      <c r="A12" s="90" t="s">
        <v>65</v>
      </c>
      <c r="B12" s="80" t="s">
        <v>24</v>
      </c>
      <c r="C12" s="81" t="s">
        <v>21</v>
      </c>
      <c r="D12" s="82">
        <v>4776.2</v>
      </c>
      <c r="E12" s="82">
        <v>4735.8</v>
      </c>
      <c r="F12" s="93">
        <f t="shared" si="0"/>
        <v>0.9915413927389976</v>
      </c>
    </row>
    <row r="13" spans="1:6" ht="69.75" customHeight="1">
      <c r="A13" s="90" t="s">
        <v>66</v>
      </c>
      <c r="B13" s="80" t="s">
        <v>105</v>
      </c>
      <c r="C13" s="81" t="s">
        <v>140</v>
      </c>
      <c r="D13" s="82">
        <v>21.1</v>
      </c>
      <c r="E13" s="82">
        <v>21.1</v>
      </c>
      <c r="F13" s="93">
        <f t="shared" si="0"/>
        <v>1</v>
      </c>
    </row>
    <row r="14" spans="1:6" ht="16.5">
      <c r="A14" s="90" t="s">
        <v>106</v>
      </c>
      <c r="B14" s="80" t="s">
        <v>77</v>
      </c>
      <c r="C14" s="81" t="s">
        <v>54</v>
      </c>
      <c r="D14" s="82">
        <v>5</v>
      </c>
      <c r="E14" s="82">
        <v>0</v>
      </c>
      <c r="F14" s="93">
        <f t="shared" si="0"/>
        <v>0</v>
      </c>
    </row>
    <row r="15" spans="1:6" ht="22.5" customHeight="1">
      <c r="A15" s="90" t="s">
        <v>169</v>
      </c>
      <c r="B15" s="80" t="s">
        <v>62</v>
      </c>
      <c r="C15" s="81" t="s">
        <v>22</v>
      </c>
      <c r="D15" s="82">
        <v>8066.3</v>
      </c>
      <c r="E15" s="82">
        <v>7986.2</v>
      </c>
      <c r="F15" s="93">
        <f t="shared" si="0"/>
        <v>0.9900697965610007</v>
      </c>
    </row>
    <row r="16" spans="1:6" ht="30.75" customHeight="1">
      <c r="A16" s="88" t="s">
        <v>25</v>
      </c>
      <c r="B16" s="88" t="s">
        <v>26</v>
      </c>
      <c r="C16" s="42" t="s">
        <v>27</v>
      </c>
      <c r="D16" s="40">
        <f>D17</f>
        <v>259.8</v>
      </c>
      <c r="E16" s="40">
        <f>E17</f>
        <v>258.2</v>
      </c>
      <c r="F16" s="92">
        <f t="shared" si="0"/>
        <v>0.9938414164742109</v>
      </c>
    </row>
    <row r="17" spans="1:6" ht="33">
      <c r="A17" s="90" t="s">
        <v>67</v>
      </c>
      <c r="B17" s="83" t="s">
        <v>28</v>
      </c>
      <c r="C17" s="75" t="s">
        <v>29</v>
      </c>
      <c r="D17" s="84">
        <v>259.8</v>
      </c>
      <c r="E17" s="84">
        <v>258.2</v>
      </c>
      <c r="F17" s="93">
        <f t="shared" si="0"/>
        <v>0.9938414164742109</v>
      </c>
    </row>
    <row r="18" spans="1:6" ht="40.5" customHeight="1">
      <c r="A18" s="88" t="s">
        <v>48</v>
      </c>
      <c r="B18" s="88" t="s">
        <v>30</v>
      </c>
      <c r="C18" s="42" t="s">
        <v>31</v>
      </c>
      <c r="D18" s="40">
        <f>D19+D20</f>
        <v>2364</v>
      </c>
      <c r="E18" s="40">
        <f>E19+E20</f>
        <v>2359.7</v>
      </c>
      <c r="F18" s="92">
        <f t="shared" si="0"/>
        <v>0.9981810490693739</v>
      </c>
    </row>
    <row r="19" spans="1:6" ht="66">
      <c r="A19" s="90" t="s">
        <v>68</v>
      </c>
      <c r="B19" s="83" t="s">
        <v>33</v>
      </c>
      <c r="C19" s="85" t="s">
        <v>32</v>
      </c>
      <c r="D19" s="84">
        <v>2333.2</v>
      </c>
      <c r="E19" s="84">
        <v>2333.2</v>
      </c>
      <c r="F19" s="93">
        <f t="shared" si="0"/>
        <v>1</v>
      </c>
    </row>
    <row r="20" spans="1:9" ht="49.5">
      <c r="A20" s="90" t="s">
        <v>69</v>
      </c>
      <c r="B20" s="83" t="s">
        <v>34</v>
      </c>
      <c r="C20" s="75" t="s">
        <v>141</v>
      </c>
      <c r="D20" s="84">
        <v>30.8</v>
      </c>
      <c r="E20" s="84">
        <v>26.5</v>
      </c>
      <c r="F20" s="93">
        <f t="shared" si="0"/>
        <v>0.8603896103896104</v>
      </c>
      <c r="I20" s="62"/>
    </row>
    <row r="21" spans="1:6" s="39" customFormat="1" ht="16.5">
      <c r="A21" s="94" t="s">
        <v>49</v>
      </c>
      <c r="B21" s="88" t="s">
        <v>35</v>
      </c>
      <c r="C21" s="42" t="s">
        <v>36</v>
      </c>
      <c r="D21" s="40">
        <f>D22+D23+D24</f>
        <v>2871.4</v>
      </c>
      <c r="E21" s="40">
        <f>E22+E23+E24</f>
        <v>2384.6</v>
      </c>
      <c r="F21" s="92">
        <f t="shared" si="0"/>
        <v>0.8304659747858187</v>
      </c>
    </row>
    <row r="22" spans="1:6" ht="16.5">
      <c r="A22" s="90" t="s">
        <v>70</v>
      </c>
      <c r="B22" s="83" t="s">
        <v>136</v>
      </c>
      <c r="C22" s="75" t="s">
        <v>137</v>
      </c>
      <c r="D22" s="84">
        <v>10</v>
      </c>
      <c r="E22" s="84">
        <v>10</v>
      </c>
      <c r="F22" s="93">
        <f t="shared" si="0"/>
        <v>1</v>
      </c>
    </row>
    <row r="23" spans="1:6" ht="28.5" customHeight="1">
      <c r="A23" s="90" t="s">
        <v>99</v>
      </c>
      <c r="B23" s="83" t="s">
        <v>98</v>
      </c>
      <c r="C23" s="75" t="s">
        <v>142</v>
      </c>
      <c r="D23" s="84">
        <v>2851.4</v>
      </c>
      <c r="E23" s="84">
        <v>2364.6</v>
      </c>
      <c r="F23" s="93">
        <f t="shared" si="0"/>
        <v>0.8292768464613873</v>
      </c>
    </row>
    <row r="24" spans="1:6" s="39" customFormat="1" ht="36.75" customHeight="1">
      <c r="A24" s="153" t="s">
        <v>211</v>
      </c>
      <c r="B24" s="83" t="s">
        <v>212</v>
      </c>
      <c r="C24" s="75" t="s">
        <v>213</v>
      </c>
      <c r="D24" s="84">
        <v>10</v>
      </c>
      <c r="E24" s="84">
        <v>10</v>
      </c>
      <c r="F24" s="93">
        <f t="shared" si="0"/>
        <v>1</v>
      </c>
    </row>
    <row r="25" spans="1:6" ht="16.5">
      <c r="A25" s="95" t="s">
        <v>50</v>
      </c>
      <c r="B25" s="88" t="s">
        <v>37</v>
      </c>
      <c r="C25" s="42" t="s">
        <v>55</v>
      </c>
      <c r="D25" s="40">
        <f>D26+D27</f>
        <v>5095.299999999999</v>
      </c>
      <c r="E25" s="40">
        <f>E26+E27</f>
        <v>4841.6</v>
      </c>
      <c r="F25" s="92">
        <f t="shared" si="0"/>
        <v>0.9502090161521404</v>
      </c>
    </row>
    <row r="26" spans="1:6" ht="16.5">
      <c r="A26" s="89" t="s">
        <v>71</v>
      </c>
      <c r="B26" s="83" t="s">
        <v>39</v>
      </c>
      <c r="C26" s="75" t="s">
        <v>40</v>
      </c>
      <c r="D26" s="84">
        <v>1138.1</v>
      </c>
      <c r="E26" s="84">
        <v>1106.6</v>
      </c>
      <c r="F26" s="93">
        <f t="shared" si="0"/>
        <v>0.9723222915385291</v>
      </c>
    </row>
    <row r="27" spans="1:6" s="39" customFormat="1" ht="16.5">
      <c r="A27" s="89" t="s">
        <v>72</v>
      </c>
      <c r="B27" s="83" t="s">
        <v>41</v>
      </c>
      <c r="C27" s="75" t="s">
        <v>38</v>
      </c>
      <c r="D27" s="84">
        <v>3957.2</v>
      </c>
      <c r="E27" s="84">
        <v>3735</v>
      </c>
      <c r="F27" s="93">
        <f t="shared" si="0"/>
        <v>0.9438491862933388</v>
      </c>
    </row>
    <row r="28" spans="1:6" s="39" customFormat="1" ht="16.5">
      <c r="A28" s="96" t="s">
        <v>51</v>
      </c>
      <c r="B28" s="88" t="s">
        <v>108</v>
      </c>
      <c r="C28" s="42" t="s">
        <v>109</v>
      </c>
      <c r="D28" s="40">
        <f>D29</f>
        <v>80.7</v>
      </c>
      <c r="E28" s="40">
        <f>E29</f>
        <v>80.7</v>
      </c>
      <c r="F28" s="92">
        <f t="shared" si="0"/>
        <v>1</v>
      </c>
    </row>
    <row r="29" spans="1:6" ht="16.5">
      <c r="A29" s="89" t="s">
        <v>73</v>
      </c>
      <c r="B29" s="83" t="s">
        <v>110</v>
      </c>
      <c r="C29" s="75" t="s">
        <v>165</v>
      </c>
      <c r="D29" s="84">
        <v>80.7</v>
      </c>
      <c r="E29" s="84">
        <v>80.7</v>
      </c>
      <c r="F29" s="93">
        <f t="shared" si="0"/>
        <v>1</v>
      </c>
    </row>
    <row r="30" spans="1:6" ht="16.5">
      <c r="A30" s="94" t="s">
        <v>52</v>
      </c>
      <c r="B30" s="88" t="s">
        <v>42</v>
      </c>
      <c r="C30" s="42" t="s">
        <v>159</v>
      </c>
      <c r="D30" s="40">
        <f>D31</f>
        <v>13264.4</v>
      </c>
      <c r="E30" s="40">
        <f>E31</f>
        <v>13118</v>
      </c>
      <c r="F30" s="92">
        <f t="shared" si="0"/>
        <v>0.988962938391484</v>
      </c>
    </row>
    <row r="31" spans="1:6" ht="16.5">
      <c r="A31" s="89" t="s">
        <v>74</v>
      </c>
      <c r="B31" s="83" t="s">
        <v>43</v>
      </c>
      <c r="C31" s="86" t="s">
        <v>44</v>
      </c>
      <c r="D31" s="84">
        <v>13264.4</v>
      </c>
      <c r="E31" s="84">
        <v>13118</v>
      </c>
      <c r="F31" s="93">
        <f t="shared" si="0"/>
        <v>0.988962938391484</v>
      </c>
    </row>
    <row r="32" spans="1:6" ht="16.5">
      <c r="A32" s="95" t="s">
        <v>53</v>
      </c>
      <c r="B32" s="88" t="s">
        <v>45</v>
      </c>
      <c r="C32" s="3" t="s">
        <v>46</v>
      </c>
      <c r="D32" s="40">
        <f>D33</f>
        <v>177.5</v>
      </c>
      <c r="E32" s="40">
        <f>E33</f>
        <v>177.5</v>
      </c>
      <c r="F32" s="92">
        <f t="shared" si="0"/>
        <v>1</v>
      </c>
    </row>
    <row r="33" spans="1:6" ht="33.75" customHeight="1">
      <c r="A33" s="89" t="s">
        <v>75</v>
      </c>
      <c r="B33" s="87" t="s">
        <v>152</v>
      </c>
      <c r="C33" s="75" t="s">
        <v>138</v>
      </c>
      <c r="D33" s="65">
        <v>177.5</v>
      </c>
      <c r="E33" s="65">
        <v>177.5</v>
      </c>
      <c r="F33" s="93">
        <f t="shared" si="0"/>
        <v>1</v>
      </c>
    </row>
    <row r="34" spans="1:7" ht="22.5" customHeight="1">
      <c r="A34" s="95" t="s">
        <v>58</v>
      </c>
      <c r="B34" s="4" t="s">
        <v>47</v>
      </c>
      <c r="C34" s="2" t="s">
        <v>57</v>
      </c>
      <c r="D34" s="41">
        <f>D35</f>
        <v>30</v>
      </c>
      <c r="E34" s="41">
        <f>E35</f>
        <v>30</v>
      </c>
      <c r="F34" s="92">
        <f t="shared" si="0"/>
        <v>1</v>
      </c>
      <c r="G34" s="5"/>
    </row>
    <row r="35" spans="1:7" s="39" customFormat="1" ht="22.5" customHeight="1">
      <c r="A35" s="89" t="s">
        <v>76</v>
      </c>
      <c r="B35" s="87" t="s">
        <v>63</v>
      </c>
      <c r="C35" s="75" t="s">
        <v>139</v>
      </c>
      <c r="D35" s="65">
        <v>30</v>
      </c>
      <c r="E35" s="65">
        <v>30</v>
      </c>
      <c r="F35" s="93">
        <f t="shared" si="0"/>
        <v>1</v>
      </c>
      <c r="G35" s="5"/>
    </row>
    <row r="36" spans="1:6" s="39" customFormat="1" ht="44.25" customHeight="1">
      <c r="A36" s="30" t="s">
        <v>179</v>
      </c>
      <c r="B36" s="30"/>
      <c r="C36" s="31"/>
      <c r="D36" s="31"/>
      <c r="E36" s="32"/>
      <c r="F36" s="32"/>
    </row>
    <row r="37" spans="1:7" s="39" customFormat="1" ht="23.25" customHeight="1">
      <c r="A37" s="33" t="s">
        <v>185</v>
      </c>
      <c r="B37" s="33"/>
      <c r="C37" s="33"/>
      <c r="D37" s="33"/>
      <c r="E37" s="32"/>
      <c r="F37" s="32"/>
      <c r="G37" s="37"/>
    </row>
    <row r="38" spans="1:7" s="39" customFormat="1" ht="23.25" customHeight="1">
      <c r="A38" s="33" t="s">
        <v>97</v>
      </c>
      <c r="D38" s="177" t="s">
        <v>180</v>
      </c>
      <c r="E38" s="178"/>
      <c r="F38" s="178"/>
      <c r="G38" s="37"/>
    </row>
    <row r="39" spans="1:5" s="39" customFormat="1" ht="18.75">
      <c r="A39" s="33"/>
      <c r="E39" s="38"/>
    </row>
  </sheetData>
  <sheetProtection/>
  <mergeCells count="6">
    <mergeCell ref="D1:F1"/>
    <mergeCell ref="D2:F2"/>
    <mergeCell ref="D3:F3"/>
    <mergeCell ref="D4:F4"/>
    <mergeCell ref="A5:F5"/>
    <mergeCell ref="D38:F38"/>
  </mergeCells>
  <printOptions/>
  <pageMargins left="0.984251968503937" right="0.1968503937007874" top="0.6692913385826772" bottom="0.3937007874015748" header="0.31496062992125984" footer="0.31496062992125984"/>
  <pageSetup horizontalDpi="600" verticalDpi="600" orientation="portrait" paperSize="9" scale="62" r:id="rId1"/>
  <headerFooter>
    <oddHeader>&amp;C&amp;"Times New Roman,обычный"&amp;12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view="pageBreakPreview" zoomScale="90" zoomScaleSheetLayoutView="90" workbookViewId="0" topLeftCell="A1">
      <selection activeCell="A1" sqref="A1:F25"/>
    </sheetView>
  </sheetViews>
  <sheetFormatPr defaultColWidth="9.140625" defaultRowHeight="15"/>
  <cols>
    <col min="1" max="1" width="4.28125" style="0" customWidth="1"/>
    <col min="2" max="2" width="35.421875" style="0" customWidth="1"/>
    <col min="3" max="3" width="37.7109375" style="0" customWidth="1"/>
    <col min="4" max="4" width="17.28125" style="0" customWidth="1"/>
    <col min="5" max="5" width="13.7109375" style="0" customWidth="1"/>
    <col min="6" max="6" width="12.7109375" style="0" customWidth="1"/>
  </cols>
  <sheetData>
    <row r="1" spans="4:6" ht="20.25" customHeight="1">
      <c r="D1" s="165" t="s">
        <v>96</v>
      </c>
      <c r="E1" s="165"/>
      <c r="F1" s="165"/>
    </row>
    <row r="2" spans="4:6" ht="3" customHeight="1">
      <c r="D2" s="165"/>
      <c r="E2" s="165"/>
      <c r="F2" s="165"/>
    </row>
    <row r="3" spans="4:6" ht="60.75" customHeight="1">
      <c r="D3" s="166" t="s">
        <v>186</v>
      </c>
      <c r="E3" s="166"/>
      <c r="F3" s="166"/>
    </row>
    <row r="4" spans="4:6" ht="21" customHeight="1">
      <c r="D4" s="167" t="s">
        <v>241</v>
      </c>
      <c r="E4" s="167"/>
      <c r="F4" s="167"/>
    </row>
    <row r="5" spans="1:6" ht="63" customHeight="1">
      <c r="A5" s="176" t="s">
        <v>214</v>
      </c>
      <c r="B5" s="176"/>
      <c r="C5" s="176"/>
      <c r="D5" s="176"/>
      <c r="E5" s="176"/>
      <c r="F5" s="176"/>
    </row>
    <row r="6" ht="30" customHeight="1" thickBot="1">
      <c r="F6" s="6" t="s">
        <v>59</v>
      </c>
    </row>
    <row r="7" spans="1:6" ht="56.25" customHeight="1">
      <c r="A7" s="180" t="s">
        <v>78</v>
      </c>
      <c r="B7" s="181"/>
      <c r="C7" s="68" t="s">
        <v>79</v>
      </c>
      <c r="D7" s="68" t="s">
        <v>196</v>
      </c>
      <c r="E7" s="68" t="s">
        <v>197</v>
      </c>
      <c r="F7" s="100" t="s">
        <v>2</v>
      </c>
    </row>
    <row r="8" spans="1:6" s="151" customFormat="1" ht="31.5">
      <c r="A8" s="182"/>
      <c r="B8" s="183"/>
      <c r="C8" s="149" t="s">
        <v>94</v>
      </c>
      <c r="D8" s="141">
        <f>D9</f>
        <v>3188.5999999999985</v>
      </c>
      <c r="E8" s="141">
        <f>E9</f>
        <v>-3577</v>
      </c>
      <c r="F8" s="150">
        <f>E8/D8</f>
        <v>-1.1218089443642982</v>
      </c>
    </row>
    <row r="9" spans="1:6" s="151" customFormat="1" ht="15.75">
      <c r="A9" s="182" t="s">
        <v>81</v>
      </c>
      <c r="B9" s="183"/>
      <c r="C9" s="149" t="s">
        <v>80</v>
      </c>
      <c r="D9" s="152">
        <f>D10</f>
        <v>3188.5999999999985</v>
      </c>
      <c r="E9" s="152">
        <f>E10</f>
        <v>-3577</v>
      </c>
      <c r="F9" s="150">
        <f>E9/D9</f>
        <v>-1.1218089443642982</v>
      </c>
    </row>
    <row r="10" spans="1:6" s="39" customFormat="1" ht="55.5" customHeight="1">
      <c r="A10" s="184" t="s">
        <v>147</v>
      </c>
      <c r="B10" s="185"/>
      <c r="C10" s="140" t="s">
        <v>148</v>
      </c>
      <c r="D10" s="141">
        <f>D12+D15</f>
        <v>3188.5999999999985</v>
      </c>
      <c r="E10" s="141">
        <f>E14+E18</f>
        <v>-3577</v>
      </c>
      <c r="F10" s="142" t="s">
        <v>95</v>
      </c>
    </row>
    <row r="11" spans="1:9" ht="33.75" customHeight="1">
      <c r="A11" s="184" t="s">
        <v>82</v>
      </c>
      <c r="B11" s="185"/>
      <c r="C11" s="140" t="s">
        <v>146</v>
      </c>
      <c r="D11" s="141">
        <f aca="true" t="shared" si="0" ref="D11:E13">D12</f>
        <v>-34628.8</v>
      </c>
      <c r="E11" s="141">
        <f t="shared" si="0"/>
        <v>-40773.1</v>
      </c>
      <c r="F11" s="142" t="s">
        <v>95</v>
      </c>
      <c r="I11" s="62"/>
    </row>
    <row r="12" spans="1:6" ht="41.25" customHeight="1">
      <c r="A12" s="184" t="s">
        <v>84</v>
      </c>
      <c r="B12" s="185"/>
      <c r="C12" s="140" t="s">
        <v>83</v>
      </c>
      <c r="D12" s="141">
        <f t="shared" si="0"/>
        <v>-34628.8</v>
      </c>
      <c r="E12" s="141">
        <f t="shared" si="0"/>
        <v>-40773.1</v>
      </c>
      <c r="F12" s="142" t="s">
        <v>95</v>
      </c>
    </row>
    <row r="13" spans="1:6" ht="45" customHeight="1">
      <c r="A13" s="184" t="s">
        <v>86</v>
      </c>
      <c r="B13" s="185"/>
      <c r="C13" s="143" t="s">
        <v>85</v>
      </c>
      <c r="D13" s="141">
        <f t="shared" si="0"/>
        <v>-34628.8</v>
      </c>
      <c r="E13" s="141">
        <f t="shared" si="0"/>
        <v>-40773.1</v>
      </c>
      <c r="F13" s="142" t="s">
        <v>95</v>
      </c>
    </row>
    <row r="14" spans="1:6" ht="47.25">
      <c r="A14" s="184" t="s">
        <v>87</v>
      </c>
      <c r="B14" s="185"/>
      <c r="C14" s="143" t="s">
        <v>145</v>
      </c>
      <c r="D14" s="141">
        <v>-34628.8</v>
      </c>
      <c r="E14" s="141">
        <v>-40773.1</v>
      </c>
      <c r="F14" s="142" t="s">
        <v>95</v>
      </c>
    </row>
    <row r="15" spans="1:6" ht="31.5">
      <c r="A15" s="184" t="s">
        <v>88</v>
      </c>
      <c r="B15" s="185"/>
      <c r="C15" s="144" t="s">
        <v>144</v>
      </c>
      <c r="D15" s="145">
        <f aca="true" t="shared" si="1" ref="D15:E17">D16</f>
        <v>37817.4</v>
      </c>
      <c r="E15" s="146">
        <f t="shared" si="1"/>
        <v>37196.1</v>
      </c>
      <c r="F15" s="142" t="s">
        <v>95</v>
      </c>
    </row>
    <row r="16" spans="1:6" ht="33.75" customHeight="1">
      <c r="A16" s="184" t="s">
        <v>91</v>
      </c>
      <c r="B16" s="185"/>
      <c r="C16" s="140" t="s">
        <v>89</v>
      </c>
      <c r="D16" s="145">
        <f t="shared" si="1"/>
        <v>37817.4</v>
      </c>
      <c r="E16" s="146">
        <f t="shared" si="1"/>
        <v>37196.1</v>
      </c>
      <c r="F16" s="142" t="s">
        <v>95</v>
      </c>
    </row>
    <row r="17" spans="1:6" ht="42" customHeight="1">
      <c r="A17" s="184" t="s">
        <v>92</v>
      </c>
      <c r="B17" s="185"/>
      <c r="C17" s="140" t="s">
        <v>90</v>
      </c>
      <c r="D17" s="145">
        <f t="shared" si="1"/>
        <v>37817.4</v>
      </c>
      <c r="E17" s="146">
        <f t="shared" si="1"/>
        <v>37196.1</v>
      </c>
      <c r="F17" s="142" t="s">
        <v>95</v>
      </c>
    </row>
    <row r="18" spans="1:6" ht="58.5" customHeight="1" thickBot="1">
      <c r="A18" s="186" t="s">
        <v>93</v>
      </c>
      <c r="B18" s="187"/>
      <c r="C18" s="147" t="s">
        <v>143</v>
      </c>
      <c r="D18" s="145">
        <v>37817.4</v>
      </c>
      <c r="E18" s="146">
        <v>37196.1</v>
      </c>
      <c r="F18" s="148" t="s">
        <v>95</v>
      </c>
    </row>
    <row r="19" spans="1:6" s="39" customFormat="1" ht="16.5">
      <c r="A19" s="14"/>
      <c r="B19" s="14"/>
      <c r="C19" s="9"/>
      <c r="D19" s="63"/>
      <c r="E19" s="11"/>
      <c r="F19" s="64"/>
    </row>
    <row r="20" spans="1:6" s="39" customFormat="1" ht="16.5">
      <c r="A20" s="14"/>
      <c r="B20" s="14"/>
      <c r="C20" s="9"/>
      <c r="D20" s="63"/>
      <c r="E20" s="11"/>
      <c r="F20" s="64"/>
    </row>
    <row r="21" spans="1:6" s="39" customFormat="1" ht="18.75">
      <c r="A21" s="30" t="s">
        <v>179</v>
      </c>
      <c r="B21" s="30"/>
      <c r="C21" s="31"/>
      <c r="D21" s="31"/>
      <c r="E21" s="32"/>
      <c r="F21" s="32"/>
    </row>
    <row r="22" spans="1:7" s="39" customFormat="1" ht="18.75">
      <c r="A22" s="33" t="s">
        <v>185</v>
      </c>
      <c r="B22" s="33"/>
      <c r="C22" s="33"/>
      <c r="D22" s="33"/>
      <c r="E22" s="32"/>
      <c r="F22" s="32"/>
      <c r="G22" s="37"/>
    </row>
    <row r="23" spans="1:7" s="39" customFormat="1" ht="18.75">
      <c r="A23" s="33" t="s">
        <v>97</v>
      </c>
      <c r="D23" s="33"/>
      <c r="E23" s="33" t="s">
        <v>180</v>
      </c>
      <c r="G23" s="37"/>
    </row>
    <row r="24" spans="1:6" ht="15.75">
      <c r="A24" s="19"/>
      <c r="B24" s="14"/>
      <c r="C24" s="9"/>
      <c r="D24" s="11"/>
      <c r="E24" s="11"/>
      <c r="F24" s="10"/>
    </row>
    <row r="25" spans="1:6" ht="15.75">
      <c r="A25" s="19"/>
      <c r="B25" s="14"/>
      <c r="C25" s="9"/>
      <c r="D25" s="11"/>
      <c r="E25" s="11"/>
      <c r="F25" s="10"/>
    </row>
    <row r="26" spans="1:6" ht="33" customHeight="1">
      <c r="A26" s="17"/>
      <c r="B26" s="15"/>
      <c r="C26" s="16"/>
      <c r="D26" s="12"/>
      <c r="E26" s="12"/>
      <c r="F26" s="13"/>
    </row>
    <row r="27" spans="1:6" ht="15.75">
      <c r="A27" s="19"/>
      <c r="B27" s="14"/>
      <c r="C27" s="20"/>
      <c r="D27" s="11"/>
      <c r="E27" s="11"/>
      <c r="F27" s="10"/>
    </row>
    <row r="28" spans="1:6" ht="15.75">
      <c r="A28" s="19"/>
      <c r="B28" s="14"/>
      <c r="C28" s="20"/>
      <c r="D28" s="11"/>
      <c r="E28" s="11"/>
      <c r="F28" s="10"/>
    </row>
    <row r="29" spans="1:6" ht="16.5">
      <c r="A29" s="18"/>
      <c r="B29" s="15"/>
      <c r="C29" s="21"/>
      <c r="D29" s="12"/>
      <c r="E29" s="12"/>
      <c r="F29" s="13"/>
    </row>
    <row r="30" spans="1:6" ht="15.75">
      <c r="A30" s="19"/>
      <c r="B30" s="22"/>
      <c r="C30" s="23"/>
      <c r="D30" s="24"/>
      <c r="E30" s="24"/>
      <c r="F30" s="10"/>
    </row>
    <row r="31" spans="1:6" ht="21.75" customHeight="1">
      <c r="A31" s="19"/>
      <c r="B31" s="22"/>
      <c r="C31" s="23"/>
      <c r="D31" s="24"/>
      <c r="E31" s="24"/>
      <c r="F31" s="10"/>
    </row>
    <row r="32" spans="1:6" ht="16.5">
      <c r="A32" s="18"/>
      <c r="B32" s="25"/>
      <c r="C32" s="26"/>
      <c r="D32" s="27"/>
      <c r="E32" s="27"/>
      <c r="F32" s="13"/>
    </row>
    <row r="33" spans="1:7" ht="22.5" customHeight="1">
      <c r="A33" s="19"/>
      <c r="B33" s="8"/>
      <c r="C33" s="9"/>
      <c r="D33" s="24"/>
      <c r="E33" s="24"/>
      <c r="F33" s="10"/>
      <c r="G33" s="5"/>
    </row>
    <row r="34" spans="1:7" ht="22.5" customHeight="1">
      <c r="A34" s="28"/>
      <c r="B34" s="29"/>
      <c r="C34" s="16"/>
      <c r="D34" s="27"/>
      <c r="E34" s="27"/>
      <c r="F34" s="13"/>
      <c r="G34" s="5"/>
    </row>
    <row r="35" spans="1:7" ht="32.25" customHeight="1">
      <c r="A35" s="19"/>
      <c r="B35" s="8"/>
      <c r="C35" s="9"/>
      <c r="D35" s="24"/>
      <c r="E35" s="24"/>
      <c r="F35" s="10"/>
      <c r="G35" s="5"/>
    </row>
    <row r="37" spans="1:5" ht="16.5">
      <c r="A37" s="7"/>
      <c r="B37" s="1"/>
      <c r="C37" s="1"/>
      <c r="D37" s="1"/>
      <c r="E37" s="1"/>
    </row>
    <row r="38" spans="1:5" ht="24" customHeight="1">
      <c r="A38" s="179"/>
      <c r="B38" s="179"/>
      <c r="C38" s="179"/>
      <c r="E38" s="1"/>
    </row>
  </sheetData>
  <sheetProtection/>
  <mergeCells count="18">
    <mergeCell ref="A10:B10"/>
    <mergeCell ref="A18:B18"/>
    <mergeCell ref="A11:B11"/>
    <mergeCell ref="A12:B12"/>
    <mergeCell ref="A13:B13"/>
    <mergeCell ref="A14:B14"/>
    <mergeCell ref="A15:B15"/>
    <mergeCell ref="A16:B16"/>
    <mergeCell ref="D1:F1"/>
    <mergeCell ref="D2:F2"/>
    <mergeCell ref="D3:F3"/>
    <mergeCell ref="D4:F4"/>
    <mergeCell ref="A38:C38"/>
    <mergeCell ref="A7:B7"/>
    <mergeCell ref="A8:B8"/>
    <mergeCell ref="A9:B9"/>
    <mergeCell ref="A17:B17"/>
    <mergeCell ref="A5:F5"/>
  </mergeCells>
  <printOptions/>
  <pageMargins left="0.984251968503937" right="0.1968503937007874" top="0.6692913385826772" bottom="0.3937007874015748" header="0.31496062992125984" footer="0.31496062992125984"/>
  <pageSetup horizontalDpi="600" verticalDpi="600" orientation="portrait" paperSize="9" scale="68" r:id="rId1"/>
  <headerFooter>
    <oddHeader>&amp;C&amp;"Times New Roman,обычный"&amp;12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tabSelected="1" view="pageBreakPreview" zoomScale="106" zoomScaleSheetLayoutView="106" workbookViewId="0" topLeftCell="A1">
      <selection activeCell="A1" sqref="A1:G40"/>
    </sheetView>
  </sheetViews>
  <sheetFormatPr defaultColWidth="9.140625" defaultRowHeight="15"/>
  <cols>
    <col min="1" max="1" width="4.140625" style="127" customWidth="1"/>
    <col min="2" max="2" width="16.28125" style="0" customWidth="1"/>
    <col min="3" max="3" width="57.28125" style="0" customWidth="1"/>
    <col min="4" max="4" width="16.140625" style="0" customWidth="1"/>
    <col min="5" max="5" width="15.140625" style="0" customWidth="1"/>
    <col min="6" max="6" width="12.8515625" style="127" customWidth="1"/>
  </cols>
  <sheetData>
    <row r="1" spans="4:7" ht="18.75" customHeight="1">
      <c r="D1" s="165" t="s">
        <v>100</v>
      </c>
      <c r="E1" s="165"/>
      <c r="F1" s="165"/>
      <c r="G1" s="34"/>
    </row>
    <row r="2" spans="5:7" ht="4.5" customHeight="1">
      <c r="E2" s="165"/>
      <c r="F2" s="165"/>
      <c r="G2" s="165"/>
    </row>
    <row r="3" spans="4:7" ht="52.5" customHeight="1">
      <c r="D3" s="166" t="s">
        <v>187</v>
      </c>
      <c r="E3" s="166"/>
      <c r="F3" s="166"/>
      <c r="G3" s="34"/>
    </row>
    <row r="4" spans="4:7" ht="19.5" customHeight="1">
      <c r="D4" s="189" t="s">
        <v>241</v>
      </c>
      <c r="E4" s="189"/>
      <c r="F4" s="189"/>
      <c r="G4" s="189"/>
    </row>
    <row r="5" spans="1:7" ht="51" customHeight="1">
      <c r="A5" s="176" t="s">
        <v>215</v>
      </c>
      <c r="B5" s="176"/>
      <c r="C5" s="176"/>
      <c r="D5" s="176"/>
      <c r="E5" s="176"/>
      <c r="F5" s="176"/>
      <c r="G5" s="35"/>
    </row>
    <row r="6" ht="15">
      <c r="F6" s="127" t="s">
        <v>59</v>
      </c>
    </row>
    <row r="7" spans="1:7" s="66" customFormat="1" ht="47.25">
      <c r="A7" s="135" t="s">
        <v>101</v>
      </c>
      <c r="B7" s="69" t="s">
        <v>102</v>
      </c>
      <c r="C7" s="70" t="s">
        <v>103</v>
      </c>
      <c r="D7" s="61" t="s">
        <v>196</v>
      </c>
      <c r="E7" s="61" t="s">
        <v>197</v>
      </c>
      <c r="F7" s="61" t="s">
        <v>2</v>
      </c>
      <c r="G7" s="71"/>
    </row>
    <row r="8" spans="1:7" ht="16.5" customHeight="1">
      <c r="A8" s="136"/>
      <c r="B8" s="36"/>
      <c r="C8" s="67" t="s">
        <v>149</v>
      </c>
      <c r="D8" s="118">
        <f>D9+D10+D11+D12+D13+D14+D15+D16+D17+D18+D19+D20+D21+D22</f>
        <v>29541.200000000004</v>
      </c>
      <c r="E8" s="118">
        <f>E9+E10+E11+E12+E13+E14+E15+E16+E17+E18+E19+E20+E21+E22</f>
        <v>28642.800000000003</v>
      </c>
      <c r="F8" s="128">
        <f>E8/D8</f>
        <v>0.9695882360906124</v>
      </c>
      <c r="G8" s="37"/>
    </row>
    <row r="9" spans="1:7" ht="50.25" customHeight="1">
      <c r="A9" s="137" t="s">
        <v>17</v>
      </c>
      <c r="B9" s="119" t="s">
        <v>153</v>
      </c>
      <c r="C9" s="120" t="s">
        <v>216</v>
      </c>
      <c r="D9" s="121">
        <v>4555.3</v>
      </c>
      <c r="E9" s="121">
        <v>4548.4</v>
      </c>
      <c r="F9" s="129">
        <f aca="true" t="shared" si="0" ref="F9:F22">E9/D9</f>
        <v>0.9984852808816103</v>
      </c>
      <c r="G9" s="37"/>
    </row>
    <row r="10" spans="1:7" ht="58.5" customHeight="1">
      <c r="A10" s="137" t="s">
        <v>25</v>
      </c>
      <c r="B10" s="119" t="s">
        <v>154</v>
      </c>
      <c r="C10" s="120" t="s">
        <v>217</v>
      </c>
      <c r="D10" s="121">
        <v>103.5</v>
      </c>
      <c r="E10" s="121">
        <v>103.5</v>
      </c>
      <c r="F10" s="129">
        <f t="shared" si="0"/>
        <v>1</v>
      </c>
      <c r="G10" s="37"/>
    </row>
    <row r="11" spans="1:7" s="39" customFormat="1" ht="56.25" customHeight="1">
      <c r="A11" s="137" t="s">
        <v>48</v>
      </c>
      <c r="B11" s="119" t="s">
        <v>155</v>
      </c>
      <c r="C11" s="120" t="s">
        <v>218</v>
      </c>
      <c r="D11" s="121">
        <v>999.1</v>
      </c>
      <c r="E11" s="121">
        <v>998.8</v>
      </c>
      <c r="F11" s="129">
        <f>E11/D11</f>
        <v>0.999699729756781</v>
      </c>
      <c r="G11" s="37"/>
    </row>
    <row r="12" spans="1:7" s="101" customFormat="1" ht="54" customHeight="1">
      <c r="A12" s="138" t="s">
        <v>49</v>
      </c>
      <c r="B12" s="122" t="s">
        <v>156</v>
      </c>
      <c r="C12" s="123" t="s">
        <v>219</v>
      </c>
      <c r="D12" s="124">
        <v>2333.2</v>
      </c>
      <c r="E12" s="124">
        <v>2333.2</v>
      </c>
      <c r="F12" s="130">
        <f t="shared" si="0"/>
        <v>1</v>
      </c>
      <c r="G12" s="109"/>
    </row>
    <row r="13" spans="1:7" s="134" customFormat="1" ht="37.5" customHeight="1">
      <c r="A13" s="139" t="s">
        <v>50</v>
      </c>
      <c r="B13" s="131" t="s">
        <v>157</v>
      </c>
      <c r="C13" s="120" t="s">
        <v>220</v>
      </c>
      <c r="D13" s="125">
        <v>30.8</v>
      </c>
      <c r="E13" s="125">
        <v>26.5</v>
      </c>
      <c r="F13" s="132">
        <f t="shared" si="0"/>
        <v>0.8603896103896104</v>
      </c>
      <c r="G13" s="133"/>
    </row>
    <row r="14" spans="1:7" s="134" customFormat="1" ht="51.75" customHeight="1">
      <c r="A14" s="139" t="s">
        <v>51</v>
      </c>
      <c r="B14" s="131" t="s">
        <v>194</v>
      </c>
      <c r="C14" s="120" t="s">
        <v>221</v>
      </c>
      <c r="D14" s="125">
        <v>10</v>
      </c>
      <c r="E14" s="125">
        <v>10</v>
      </c>
      <c r="F14" s="132">
        <f t="shared" si="0"/>
        <v>1</v>
      </c>
      <c r="G14" s="133"/>
    </row>
    <row r="15" spans="1:7" s="39" customFormat="1" ht="49.5" customHeight="1">
      <c r="A15" s="137" t="s">
        <v>52</v>
      </c>
      <c r="B15" s="119" t="s">
        <v>222</v>
      </c>
      <c r="C15" s="120" t="s">
        <v>223</v>
      </c>
      <c r="D15" s="125">
        <v>2851.4</v>
      </c>
      <c r="E15" s="125">
        <v>2364.6</v>
      </c>
      <c r="F15" s="129">
        <f t="shared" si="0"/>
        <v>0.8292768464613873</v>
      </c>
      <c r="G15" s="37"/>
    </row>
    <row r="16" spans="1:7" s="39" customFormat="1" ht="54" customHeight="1">
      <c r="A16" s="137" t="s">
        <v>53</v>
      </c>
      <c r="B16" s="119" t="s">
        <v>158</v>
      </c>
      <c r="C16" s="120" t="s">
        <v>224</v>
      </c>
      <c r="D16" s="125">
        <v>10</v>
      </c>
      <c r="E16" s="125">
        <v>10</v>
      </c>
      <c r="F16" s="129">
        <f t="shared" si="0"/>
        <v>1</v>
      </c>
      <c r="G16" s="37"/>
    </row>
    <row r="17" spans="1:7" s="39" customFormat="1" ht="66" customHeight="1">
      <c r="A17" s="137" t="s">
        <v>58</v>
      </c>
      <c r="B17" s="119" t="s">
        <v>225</v>
      </c>
      <c r="C17" s="126" t="s">
        <v>226</v>
      </c>
      <c r="D17" s="125">
        <v>1138.1</v>
      </c>
      <c r="E17" s="125">
        <v>1106.6</v>
      </c>
      <c r="F17" s="129">
        <f t="shared" si="0"/>
        <v>0.9723222915385291</v>
      </c>
      <c r="G17" s="37"/>
    </row>
    <row r="18" spans="1:7" s="39" customFormat="1" ht="51.75" customHeight="1">
      <c r="A18" s="137" t="s">
        <v>104</v>
      </c>
      <c r="B18" s="119" t="s">
        <v>231</v>
      </c>
      <c r="C18" s="126" t="s">
        <v>232</v>
      </c>
      <c r="D18" s="125">
        <v>3957.2</v>
      </c>
      <c r="E18" s="125">
        <v>3735.1</v>
      </c>
      <c r="F18" s="129">
        <f t="shared" si="0"/>
        <v>0.943874456686546</v>
      </c>
      <c r="G18" s="37"/>
    </row>
    <row r="19" spans="1:6" s="39" customFormat="1" ht="39.75" customHeight="1">
      <c r="A19" s="157" t="s">
        <v>227</v>
      </c>
      <c r="B19" s="119" t="s">
        <v>160</v>
      </c>
      <c r="C19" s="126" t="s">
        <v>233</v>
      </c>
      <c r="D19" s="159">
        <v>80.7</v>
      </c>
      <c r="E19" s="160">
        <v>80.7</v>
      </c>
      <c r="F19" s="129">
        <f t="shared" si="0"/>
        <v>1</v>
      </c>
    </row>
    <row r="20" spans="1:7" s="39" customFormat="1" ht="39" customHeight="1">
      <c r="A20" s="137" t="s">
        <v>228</v>
      </c>
      <c r="B20" s="119" t="s">
        <v>234</v>
      </c>
      <c r="C20" s="126" t="s">
        <v>235</v>
      </c>
      <c r="D20" s="161">
        <v>13264.4</v>
      </c>
      <c r="E20" s="161">
        <v>13117.9</v>
      </c>
      <c r="F20" s="129">
        <f t="shared" si="0"/>
        <v>0.9889553994149755</v>
      </c>
      <c r="G20" s="37"/>
    </row>
    <row r="21" spans="1:7" s="39" customFormat="1" ht="54" customHeight="1">
      <c r="A21" s="137" t="s">
        <v>229</v>
      </c>
      <c r="B21" s="119" t="s">
        <v>182</v>
      </c>
      <c r="C21" s="126" t="s">
        <v>236</v>
      </c>
      <c r="D21" s="160">
        <v>30</v>
      </c>
      <c r="E21" s="160">
        <v>30</v>
      </c>
      <c r="F21" s="129">
        <f t="shared" si="0"/>
        <v>1</v>
      </c>
      <c r="G21" s="37"/>
    </row>
    <row r="22" spans="1:6" ht="48.75" customHeight="1">
      <c r="A22" s="137" t="s">
        <v>230</v>
      </c>
      <c r="B22" s="158" t="s">
        <v>237</v>
      </c>
      <c r="C22" s="126" t="s">
        <v>238</v>
      </c>
      <c r="D22" s="137">
        <v>177.5</v>
      </c>
      <c r="E22" s="137">
        <v>177.5</v>
      </c>
      <c r="F22" s="129">
        <f t="shared" si="0"/>
        <v>1</v>
      </c>
    </row>
    <row r="25" ht="83.25" customHeight="1"/>
    <row r="26" spans="1:6" ht="18.75">
      <c r="A26" s="188" t="s">
        <v>179</v>
      </c>
      <c r="B26" s="188"/>
      <c r="C26" s="162"/>
      <c r="D26" s="33"/>
      <c r="E26" s="33"/>
      <c r="F26" s="163"/>
    </row>
    <row r="27" spans="1:6" ht="18.75">
      <c r="A27" s="188" t="s">
        <v>185</v>
      </c>
      <c r="B27" s="188"/>
      <c r="C27" s="188"/>
      <c r="D27" s="33"/>
      <c r="E27" s="33"/>
      <c r="F27" s="163"/>
    </row>
    <row r="28" spans="1:6" ht="18.75">
      <c r="A28" s="188" t="s">
        <v>183</v>
      </c>
      <c r="B28" s="188"/>
      <c r="C28" s="188"/>
      <c r="D28" s="33"/>
      <c r="E28" s="177" t="s">
        <v>239</v>
      </c>
      <c r="F28" s="177"/>
    </row>
  </sheetData>
  <sheetProtection/>
  <mergeCells count="9">
    <mergeCell ref="A27:C27"/>
    <mergeCell ref="A28:C28"/>
    <mergeCell ref="E28:F28"/>
    <mergeCell ref="D1:F1"/>
    <mergeCell ref="D3:F3"/>
    <mergeCell ref="E2:G2"/>
    <mergeCell ref="A5:F5"/>
    <mergeCell ref="D4:G4"/>
    <mergeCell ref="A26:B26"/>
  </mergeCells>
  <printOptions/>
  <pageMargins left="0.984251968503937" right="0.1968503937007874" top="0.6692913385826772" bottom="0.3937007874015748" header="0.31496062992125984" footer="0.31496062992125984"/>
  <pageSetup horizontalDpi="600" verticalDpi="600" orientation="portrait" paperSize="9" scale="68" r:id="rId1"/>
  <headerFooter>
    <oddHeader>&amp;C&amp;"Times New Roman,обычный"&amp;12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Finansist</cp:lastModifiedBy>
  <cp:lastPrinted>2023-05-24T05:57:28Z</cp:lastPrinted>
  <dcterms:created xsi:type="dcterms:W3CDTF">2010-03-25T12:03:09Z</dcterms:created>
  <dcterms:modified xsi:type="dcterms:W3CDTF">2023-05-24T05:57:48Z</dcterms:modified>
  <cp:category/>
  <cp:version/>
  <cp:contentType/>
  <cp:contentStatus/>
</cp:coreProperties>
</file>