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9410" windowHeight="6735"/>
  </bookViews>
  <sheets>
    <sheet name="Шаумянское СП" sheetId="1" r:id="rId1"/>
  </sheets>
  <definedNames>
    <definedName name="Z_0F082F19_2885_4F25_8322_B01CCAB7AA6A_.wvu.PrintTitles" localSheetId="0" hidden="1">'Шаумянское СП'!$7:$7</definedName>
    <definedName name="_xlnm.Print_Titles" localSheetId="0">'Шаумянское СП'!$7:$7</definedName>
  </definedNames>
  <calcPr calcId="144525"/>
</workbook>
</file>

<file path=xl/calcChain.xml><?xml version="1.0" encoding="utf-8"?>
<calcChain xmlns="http://schemas.openxmlformats.org/spreadsheetml/2006/main">
  <c r="E61" i="1" l="1"/>
  <c r="J61" i="1"/>
  <c r="K61" i="1"/>
  <c r="M61" i="1"/>
  <c r="N61" i="1"/>
  <c r="O61" i="1"/>
  <c r="P61" i="1"/>
  <c r="T61" i="1"/>
  <c r="R74" i="1"/>
  <c r="M74" i="1"/>
  <c r="M73" i="1" s="1"/>
  <c r="H74" i="1"/>
  <c r="D74" i="1"/>
  <c r="D73" i="1" s="1"/>
  <c r="E73" i="1"/>
  <c r="F73" i="1"/>
  <c r="G73" i="1"/>
  <c r="I73" i="1"/>
  <c r="J73" i="1"/>
  <c r="K73" i="1"/>
  <c r="N73" i="1"/>
  <c r="O73" i="1"/>
  <c r="P73" i="1"/>
  <c r="S73" i="1"/>
  <c r="T73" i="1"/>
  <c r="U73" i="1"/>
  <c r="L74" i="1" l="1"/>
  <c r="L73" i="1" s="1"/>
  <c r="H73" i="1"/>
  <c r="R73" i="1"/>
  <c r="Q74" i="1" l="1"/>
  <c r="Q73" i="1" s="1"/>
  <c r="C74" i="1" l="1"/>
  <c r="C73" i="1" s="1"/>
  <c r="U9" i="1" l="1"/>
  <c r="T9" i="1"/>
  <c r="S9" i="1"/>
  <c r="P9" i="1"/>
  <c r="O9" i="1"/>
  <c r="N9" i="1"/>
  <c r="K9" i="1"/>
  <c r="J9" i="1"/>
  <c r="I9" i="1"/>
  <c r="F9" i="1"/>
  <c r="G9" i="1"/>
  <c r="E9" i="1"/>
  <c r="U29" i="1" l="1"/>
  <c r="U71" i="1" l="1"/>
  <c r="T71" i="1"/>
  <c r="S71" i="1"/>
  <c r="P71" i="1"/>
  <c r="O71" i="1"/>
  <c r="G71" i="1"/>
  <c r="M22" i="1"/>
  <c r="D22" i="1"/>
  <c r="R22" i="1"/>
  <c r="H22" i="1"/>
  <c r="L22" i="1" l="1"/>
  <c r="Q22" i="1" s="1"/>
  <c r="C22" i="1" s="1"/>
  <c r="U53" i="1"/>
  <c r="T53" i="1"/>
  <c r="S53" i="1"/>
  <c r="P53" i="1"/>
  <c r="O53" i="1"/>
  <c r="N53" i="1"/>
  <c r="K53" i="1"/>
  <c r="J53" i="1"/>
  <c r="I53" i="1"/>
  <c r="G53" i="1"/>
  <c r="F53" i="1"/>
  <c r="E53" i="1"/>
  <c r="T63" i="1" l="1"/>
  <c r="S63" i="1" l="1"/>
  <c r="G63" i="1" l="1"/>
  <c r="P63" i="1"/>
  <c r="P62" i="1" s="1"/>
  <c r="O63" i="1"/>
  <c r="N71" i="1"/>
  <c r="N63" i="1"/>
  <c r="N62" i="1" s="1"/>
  <c r="K63" i="1" l="1"/>
  <c r="J63" i="1" l="1"/>
  <c r="I63" i="1" l="1"/>
  <c r="U63" i="1"/>
  <c r="E63" i="1"/>
  <c r="F63" i="1"/>
  <c r="R66" i="1"/>
  <c r="M66" i="1"/>
  <c r="H66" i="1"/>
  <c r="D66" i="1"/>
  <c r="L66" i="1" l="1"/>
  <c r="Q66" i="1" s="1"/>
  <c r="C66" i="1" s="1"/>
  <c r="D65" i="1" l="1"/>
  <c r="R65" i="1"/>
  <c r="M65" i="1"/>
  <c r="H65" i="1"/>
  <c r="L65" i="1" l="1"/>
  <c r="Q65" i="1" s="1"/>
  <c r="C65" i="1" s="1"/>
  <c r="R76" i="1" l="1"/>
  <c r="M76" i="1"/>
  <c r="H76" i="1"/>
  <c r="D76" i="1"/>
  <c r="R72" i="1"/>
  <c r="R71" i="1" s="1"/>
  <c r="M72" i="1"/>
  <c r="M71" i="1" s="1"/>
  <c r="H72" i="1"/>
  <c r="D72" i="1"/>
  <c r="D71" i="1" s="1"/>
  <c r="K71" i="1"/>
  <c r="J71" i="1"/>
  <c r="I71" i="1"/>
  <c r="F71" i="1"/>
  <c r="E71" i="1"/>
  <c r="R70" i="1"/>
  <c r="M70" i="1"/>
  <c r="H70" i="1"/>
  <c r="D70" i="1"/>
  <c r="R69" i="1"/>
  <c r="M69" i="1"/>
  <c r="H69" i="1"/>
  <c r="D69" i="1"/>
  <c r="U68" i="1"/>
  <c r="T68" i="1"/>
  <c r="S68" i="1"/>
  <c r="P68" i="1"/>
  <c r="O68" i="1"/>
  <c r="O62" i="1" s="1"/>
  <c r="N68" i="1"/>
  <c r="K68" i="1"/>
  <c r="J68" i="1"/>
  <c r="I68" i="1"/>
  <c r="G68" i="1"/>
  <c r="F68" i="1"/>
  <c r="E68" i="1"/>
  <c r="R67" i="1"/>
  <c r="M67" i="1"/>
  <c r="H67" i="1"/>
  <c r="D67" i="1"/>
  <c r="R64" i="1"/>
  <c r="M64" i="1"/>
  <c r="H64" i="1"/>
  <c r="D64" i="1"/>
  <c r="M63" i="1"/>
  <c r="R60" i="1"/>
  <c r="M60" i="1"/>
  <c r="H60" i="1"/>
  <c r="D60" i="1"/>
  <c r="R59" i="1"/>
  <c r="M59" i="1"/>
  <c r="H59" i="1"/>
  <c r="D59" i="1"/>
  <c r="R58" i="1"/>
  <c r="M58" i="1"/>
  <c r="H58" i="1"/>
  <c r="D58" i="1"/>
  <c r="U57" i="1"/>
  <c r="T57" i="1"/>
  <c r="S57" i="1"/>
  <c r="P57" i="1"/>
  <c r="O57" i="1"/>
  <c r="N57" i="1"/>
  <c r="K57" i="1"/>
  <c r="J57" i="1"/>
  <c r="I57" i="1"/>
  <c r="G57" i="1"/>
  <c r="F57" i="1"/>
  <c r="E57" i="1"/>
  <c r="R56" i="1"/>
  <c r="M56" i="1"/>
  <c r="H56" i="1"/>
  <c r="D56" i="1"/>
  <c r="U55" i="1"/>
  <c r="T55" i="1"/>
  <c r="S55" i="1"/>
  <c r="P55" i="1"/>
  <c r="O55" i="1"/>
  <c r="N55" i="1"/>
  <c r="K55" i="1"/>
  <c r="J55" i="1"/>
  <c r="I55" i="1"/>
  <c r="G55" i="1"/>
  <c r="F55" i="1"/>
  <c r="E55" i="1"/>
  <c r="R54" i="1"/>
  <c r="M54" i="1"/>
  <c r="H54" i="1"/>
  <c r="D54" i="1"/>
  <c r="R52" i="1"/>
  <c r="M52" i="1"/>
  <c r="H52" i="1"/>
  <c r="D52" i="1"/>
  <c r="R51" i="1"/>
  <c r="M51" i="1"/>
  <c r="H51" i="1"/>
  <c r="D51" i="1"/>
  <c r="R50" i="1"/>
  <c r="M50" i="1"/>
  <c r="H50" i="1"/>
  <c r="D50" i="1"/>
  <c r="U49" i="1"/>
  <c r="U44" i="1" s="1"/>
  <c r="T49" i="1"/>
  <c r="T44" i="1" s="1"/>
  <c r="S49" i="1"/>
  <c r="P49" i="1"/>
  <c r="P44" i="1" s="1"/>
  <c r="O49" i="1"/>
  <c r="N49" i="1"/>
  <c r="K49" i="1"/>
  <c r="K44" i="1" s="1"/>
  <c r="J49" i="1"/>
  <c r="J44" i="1" s="1"/>
  <c r="I49" i="1"/>
  <c r="I44" i="1" s="1"/>
  <c r="G49" i="1"/>
  <c r="G44" i="1" s="1"/>
  <c r="F49" i="1"/>
  <c r="E49" i="1"/>
  <c r="E44" i="1" s="1"/>
  <c r="R48" i="1"/>
  <c r="M48" i="1"/>
  <c r="H48" i="1"/>
  <c r="D48" i="1"/>
  <c r="R47" i="1"/>
  <c r="M47" i="1"/>
  <c r="H47" i="1"/>
  <c r="D47" i="1"/>
  <c r="R46" i="1"/>
  <c r="M46" i="1"/>
  <c r="H46" i="1"/>
  <c r="D46" i="1"/>
  <c r="R45" i="1"/>
  <c r="M45" i="1"/>
  <c r="H45" i="1"/>
  <c r="D45" i="1"/>
  <c r="O44" i="1"/>
  <c r="R43" i="1"/>
  <c r="M43" i="1"/>
  <c r="H43" i="1"/>
  <c r="D43" i="1"/>
  <c r="R42" i="1"/>
  <c r="M42" i="1"/>
  <c r="H42" i="1"/>
  <c r="D42" i="1"/>
  <c r="U41" i="1"/>
  <c r="T41" i="1"/>
  <c r="S41" i="1"/>
  <c r="P41" i="1"/>
  <c r="O41" i="1"/>
  <c r="N41" i="1"/>
  <c r="K41" i="1"/>
  <c r="J41" i="1"/>
  <c r="I41" i="1"/>
  <c r="G41" i="1"/>
  <c r="F41" i="1"/>
  <c r="E41" i="1"/>
  <c r="R40" i="1"/>
  <c r="M40" i="1"/>
  <c r="H40" i="1"/>
  <c r="D40" i="1"/>
  <c r="R39" i="1"/>
  <c r="M39" i="1"/>
  <c r="H39" i="1"/>
  <c r="D39" i="1"/>
  <c r="R38" i="1"/>
  <c r="M38" i="1"/>
  <c r="H38" i="1"/>
  <c r="D38" i="1"/>
  <c r="R37" i="1"/>
  <c r="M37" i="1"/>
  <c r="H37" i="1"/>
  <c r="D37" i="1"/>
  <c r="R36" i="1"/>
  <c r="M36" i="1"/>
  <c r="H36" i="1"/>
  <c r="D36" i="1"/>
  <c r="R35" i="1"/>
  <c r="M35" i="1"/>
  <c r="H35" i="1"/>
  <c r="D35" i="1"/>
  <c r="R34" i="1"/>
  <c r="M34" i="1"/>
  <c r="H34" i="1"/>
  <c r="D34" i="1"/>
  <c r="R33" i="1"/>
  <c r="M33" i="1"/>
  <c r="H33" i="1"/>
  <c r="D33" i="1"/>
  <c r="R32" i="1"/>
  <c r="M32" i="1"/>
  <c r="H32" i="1"/>
  <c r="D32" i="1"/>
  <c r="R31" i="1"/>
  <c r="M31" i="1"/>
  <c r="H31" i="1"/>
  <c r="D31" i="1"/>
  <c r="R30" i="1"/>
  <c r="M30" i="1"/>
  <c r="H30" i="1"/>
  <c r="D30" i="1"/>
  <c r="T29" i="1"/>
  <c r="S29" i="1"/>
  <c r="P29" i="1"/>
  <c r="O29" i="1"/>
  <c r="N29" i="1"/>
  <c r="K29" i="1"/>
  <c r="J29" i="1"/>
  <c r="I29" i="1"/>
  <c r="G29" i="1"/>
  <c r="F29" i="1"/>
  <c r="E29" i="1"/>
  <c r="R28" i="1"/>
  <c r="M28" i="1"/>
  <c r="H28" i="1"/>
  <c r="D28" i="1"/>
  <c r="R27" i="1"/>
  <c r="M27" i="1"/>
  <c r="H27" i="1"/>
  <c r="D27" i="1"/>
  <c r="R26" i="1"/>
  <c r="M26" i="1"/>
  <c r="H26" i="1"/>
  <c r="D26" i="1"/>
  <c r="U25" i="1"/>
  <c r="U23" i="1" s="1"/>
  <c r="T25" i="1"/>
  <c r="S25" i="1"/>
  <c r="S23" i="1" s="1"/>
  <c r="P25" i="1"/>
  <c r="P23" i="1" s="1"/>
  <c r="O25" i="1"/>
  <c r="O23" i="1" s="1"/>
  <c r="N25" i="1"/>
  <c r="N23" i="1" s="1"/>
  <c r="K25" i="1"/>
  <c r="K23" i="1" s="1"/>
  <c r="J25" i="1"/>
  <c r="J23" i="1" s="1"/>
  <c r="I25" i="1"/>
  <c r="G25" i="1"/>
  <c r="G23" i="1" s="1"/>
  <c r="F25" i="1"/>
  <c r="F23" i="1" s="1"/>
  <c r="E25" i="1"/>
  <c r="R24" i="1"/>
  <c r="M24" i="1"/>
  <c r="H24" i="1"/>
  <c r="D24" i="1"/>
  <c r="R21" i="1"/>
  <c r="M21" i="1"/>
  <c r="H21" i="1"/>
  <c r="D21" i="1"/>
  <c r="R20" i="1"/>
  <c r="M20" i="1"/>
  <c r="H20" i="1"/>
  <c r="D20" i="1"/>
  <c r="U19" i="1"/>
  <c r="T19" i="1"/>
  <c r="S19" i="1"/>
  <c r="P19" i="1"/>
  <c r="O19" i="1"/>
  <c r="N19" i="1"/>
  <c r="K19" i="1"/>
  <c r="J19" i="1"/>
  <c r="I19" i="1"/>
  <c r="G19" i="1"/>
  <c r="F19" i="1"/>
  <c r="E19" i="1"/>
  <c r="R18" i="1"/>
  <c r="M18" i="1"/>
  <c r="H18" i="1"/>
  <c r="D18" i="1"/>
  <c r="R17" i="1"/>
  <c r="M17" i="1"/>
  <c r="H17" i="1"/>
  <c r="D17" i="1"/>
  <c r="R16" i="1"/>
  <c r="M16" i="1"/>
  <c r="H16" i="1"/>
  <c r="D16" i="1"/>
  <c r="R15" i="1"/>
  <c r="M15" i="1"/>
  <c r="H15" i="1"/>
  <c r="D15" i="1"/>
  <c r="U14" i="1"/>
  <c r="T14" i="1"/>
  <c r="S14" i="1"/>
  <c r="P14" i="1"/>
  <c r="O14" i="1"/>
  <c r="N14" i="1"/>
  <c r="K14" i="1"/>
  <c r="J14" i="1"/>
  <c r="I14" i="1"/>
  <c r="G14" i="1"/>
  <c r="F14" i="1"/>
  <c r="E14" i="1"/>
  <c r="R13" i="1"/>
  <c r="M13" i="1"/>
  <c r="H13" i="1"/>
  <c r="D13" i="1"/>
  <c r="R12" i="1"/>
  <c r="M12" i="1"/>
  <c r="H12" i="1"/>
  <c r="D12" i="1"/>
  <c r="R11" i="1"/>
  <c r="M11" i="1"/>
  <c r="H11" i="1"/>
  <c r="D11" i="1"/>
  <c r="R10" i="1"/>
  <c r="M10" i="1"/>
  <c r="H10" i="1"/>
  <c r="D10" i="1"/>
  <c r="G8" i="1" l="1"/>
  <c r="U8" i="1"/>
  <c r="S8" i="1"/>
  <c r="K8" i="1"/>
  <c r="J8" i="1"/>
  <c r="F8" i="1"/>
  <c r="J62" i="1"/>
  <c r="L76" i="1"/>
  <c r="T62" i="1"/>
  <c r="G62" i="1"/>
  <c r="G61" i="1" s="1"/>
  <c r="R53" i="1"/>
  <c r="H68" i="1"/>
  <c r="D68" i="1"/>
  <c r="F62" i="1"/>
  <c r="F61" i="1" s="1"/>
  <c r="L20" i="1"/>
  <c r="Q20" i="1" s="1"/>
  <c r="C20" i="1" s="1"/>
  <c r="L21" i="1"/>
  <c r="Q21" i="1" s="1"/>
  <c r="C21" i="1" s="1"/>
  <c r="M68" i="1"/>
  <c r="M62" i="1" s="1"/>
  <c r="L72" i="1"/>
  <c r="Q72" i="1" s="1"/>
  <c r="C72" i="1" s="1"/>
  <c r="C71" i="1" s="1"/>
  <c r="K62" i="1"/>
  <c r="M9" i="1"/>
  <c r="M19" i="1"/>
  <c r="R41" i="1"/>
  <c r="R25" i="1"/>
  <c r="D49" i="1"/>
  <c r="R49" i="1"/>
  <c r="D55" i="1"/>
  <c r="L26" i="1"/>
  <c r="Q26" i="1" s="1"/>
  <c r="C26" i="1" s="1"/>
  <c r="L27" i="1"/>
  <c r="Q27" i="1" s="1"/>
  <c r="C27" i="1" s="1"/>
  <c r="L28" i="1"/>
  <c r="Q28" i="1" s="1"/>
  <c r="C28" i="1" s="1"/>
  <c r="D9" i="1"/>
  <c r="D14" i="1"/>
  <c r="M14" i="1"/>
  <c r="D25" i="1"/>
  <c r="D29" i="1"/>
  <c r="D41" i="1"/>
  <c r="H53" i="1"/>
  <c r="M55" i="1"/>
  <c r="M57" i="1"/>
  <c r="Q76" i="1"/>
  <c r="C76" i="1" s="1"/>
  <c r="R29" i="1"/>
  <c r="L42" i="1"/>
  <c r="Q42" i="1" s="1"/>
  <c r="C42" i="1" s="1"/>
  <c r="L43" i="1"/>
  <c r="Q43" i="1" s="1"/>
  <c r="C43" i="1" s="1"/>
  <c r="L45" i="1"/>
  <c r="Q45" i="1" s="1"/>
  <c r="C45" i="1" s="1"/>
  <c r="L46" i="1"/>
  <c r="Q46" i="1" s="1"/>
  <c r="C46" i="1" s="1"/>
  <c r="L47" i="1"/>
  <c r="Q47" i="1" s="1"/>
  <c r="C47" i="1" s="1"/>
  <c r="H49" i="1"/>
  <c r="D53" i="1"/>
  <c r="H57" i="1"/>
  <c r="H14" i="1"/>
  <c r="H25" i="1"/>
  <c r="H29" i="1"/>
  <c r="H41" i="1"/>
  <c r="S44" i="1"/>
  <c r="R44" i="1" s="1"/>
  <c r="L64" i="1"/>
  <c r="Q64" i="1" s="1"/>
  <c r="C64" i="1" s="1"/>
  <c r="L67" i="1"/>
  <c r="Q67" i="1" s="1"/>
  <c r="R68" i="1"/>
  <c r="U62" i="1"/>
  <c r="U61" i="1" s="1"/>
  <c r="L15" i="1"/>
  <c r="Q15" i="1" s="1"/>
  <c r="C15" i="1" s="1"/>
  <c r="L17" i="1"/>
  <c r="Q17" i="1" s="1"/>
  <c r="C17" i="1" s="1"/>
  <c r="L54" i="1"/>
  <c r="Q54" i="1" s="1"/>
  <c r="C54" i="1" s="1"/>
  <c r="P8" i="1"/>
  <c r="L10" i="1"/>
  <c r="Q10" i="1" s="1"/>
  <c r="C10" i="1" s="1"/>
  <c r="L11" i="1"/>
  <c r="Q11" i="1" s="1"/>
  <c r="C11" i="1" s="1"/>
  <c r="L12" i="1"/>
  <c r="Q12" i="1" s="1"/>
  <c r="C12" i="1" s="1"/>
  <c r="L13" i="1"/>
  <c r="Q13" i="1" s="1"/>
  <c r="C13" i="1" s="1"/>
  <c r="R14" i="1"/>
  <c r="R19" i="1"/>
  <c r="E23" i="1"/>
  <c r="D23" i="1" s="1"/>
  <c r="I23" i="1"/>
  <c r="H23" i="1" s="1"/>
  <c r="T23" i="1"/>
  <c r="T8" i="1" s="1"/>
  <c r="L30" i="1"/>
  <c r="Q30" i="1" s="1"/>
  <c r="C30" i="1" s="1"/>
  <c r="L31" i="1"/>
  <c r="Q31" i="1" s="1"/>
  <c r="C31" i="1" s="1"/>
  <c r="L32" i="1"/>
  <c r="Q32" i="1" s="1"/>
  <c r="C32" i="1" s="1"/>
  <c r="L33" i="1"/>
  <c r="Q33" i="1" s="1"/>
  <c r="C33" i="1" s="1"/>
  <c r="L34" i="1"/>
  <c r="Q34" i="1" s="1"/>
  <c r="C34" i="1" s="1"/>
  <c r="L35" i="1"/>
  <c r="Q35" i="1" s="1"/>
  <c r="C35" i="1" s="1"/>
  <c r="L36" i="1"/>
  <c r="Q36" i="1" s="1"/>
  <c r="C36" i="1" s="1"/>
  <c r="L37" i="1"/>
  <c r="Q37" i="1" s="1"/>
  <c r="C37" i="1" s="1"/>
  <c r="L38" i="1"/>
  <c r="Q38" i="1" s="1"/>
  <c r="C38" i="1" s="1"/>
  <c r="L39" i="1"/>
  <c r="Q39" i="1" s="1"/>
  <c r="C39" i="1" s="1"/>
  <c r="L40" i="1"/>
  <c r="Q40" i="1" s="1"/>
  <c r="C40" i="1" s="1"/>
  <c r="M41" i="1"/>
  <c r="F44" i="1"/>
  <c r="L50" i="1"/>
  <c r="Q50" i="1" s="1"/>
  <c r="C50" i="1" s="1"/>
  <c r="L51" i="1"/>
  <c r="Q51" i="1" s="1"/>
  <c r="C51" i="1" s="1"/>
  <c r="M53" i="1"/>
  <c r="L56" i="1"/>
  <c r="Q56" i="1" s="1"/>
  <c r="C56" i="1" s="1"/>
  <c r="D57" i="1"/>
  <c r="R63" i="1"/>
  <c r="O8" i="1"/>
  <c r="M23" i="1"/>
  <c r="R9" i="1"/>
  <c r="H19" i="1"/>
  <c r="M29" i="1"/>
  <c r="M49" i="1"/>
  <c r="R55" i="1"/>
  <c r="L58" i="1"/>
  <c r="Q58" i="1" s="1"/>
  <c r="C58" i="1" s="1"/>
  <c r="L59" i="1"/>
  <c r="Q59" i="1" s="1"/>
  <c r="C59" i="1" s="1"/>
  <c r="L60" i="1"/>
  <c r="Q60" i="1" s="1"/>
  <c r="C60" i="1" s="1"/>
  <c r="H63" i="1"/>
  <c r="H71" i="1"/>
  <c r="H9" i="1"/>
  <c r="L16" i="1"/>
  <c r="Q16" i="1" s="1"/>
  <c r="C16" i="1" s="1"/>
  <c r="L18" i="1"/>
  <c r="Q18" i="1" s="1"/>
  <c r="C18" i="1" s="1"/>
  <c r="D19" i="1"/>
  <c r="L24" i="1"/>
  <c r="Q24" i="1" s="1"/>
  <c r="C24" i="1" s="1"/>
  <c r="M25" i="1"/>
  <c r="H44" i="1"/>
  <c r="H55" i="1"/>
  <c r="R57" i="1"/>
  <c r="D63" i="1"/>
  <c r="L69" i="1"/>
  <c r="Q69" i="1" s="1"/>
  <c r="C69" i="1" s="1"/>
  <c r="L70" i="1"/>
  <c r="Q70" i="1" s="1"/>
  <c r="C70" i="1" s="1"/>
  <c r="N44" i="1"/>
  <c r="L48" i="1"/>
  <c r="Q48" i="1" s="1"/>
  <c r="C48" i="1" s="1"/>
  <c r="L52" i="1"/>
  <c r="Q52" i="1" s="1"/>
  <c r="C52" i="1" s="1"/>
  <c r="E62" i="1"/>
  <c r="I62" i="1"/>
  <c r="I61" i="1" s="1"/>
  <c r="S62" i="1"/>
  <c r="S61" i="1" s="1"/>
  <c r="J75" i="1" l="1"/>
  <c r="J77" i="1" s="1"/>
  <c r="H62" i="1"/>
  <c r="H61" i="1" s="1"/>
  <c r="E8" i="1"/>
  <c r="D8" i="1" s="1"/>
  <c r="I8" i="1"/>
  <c r="L68" i="1"/>
  <c r="Q68" i="1" s="1"/>
  <c r="C68" i="1" s="1"/>
  <c r="T75" i="1"/>
  <c r="T77" i="1" s="1"/>
  <c r="O75" i="1"/>
  <c r="O77" i="1" s="1"/>
  <c r="P75" i="1"/>
  <c r="P77" i="1" s="1"/>
  <c r="L57" i="1"/>
  <c r="Q57" i="1" s="1"/>
  <c r="C57" i="1" s="1"/>
  <c r="L25" i="1"/>
  <c r="Q25" i="1" s="1"/>
  <c r="C25" i="1" s="1"/>
  <c r="L9" i="1"/>
  <c r="Q9" i="1" s="1"/>
  <c r="C9" i="1" s="1"/>
  <c r="L14" i="1"/>
  <c r="Q14" i="1" s="1"/>
  <c r="C14" i="1" s="1"/>
  <c r="L49" i="1"/>
  <c r="Q49" i="1" s="1"/>
  <c r="C49" i="1" s="1"/>
  <c r="L53" i="1"/>
  <c r="Q53" i="1" s="1"/>
  <c r="C53" i="1" s="1"/>
  <c r="K75" i="1"/>
  <c r="K77" i="1" s="1"/>
  <c r="C67" i="1"/>
  <c r="C63" i="1" s="1"/>
  <c r="L41" i="1"/>
  <c r="Q41" i="1" s="1"/>
  <c r="C41" i="1" s="1"/>
  <c r="L29" i="1"/>
  <c r="Q29" i="1" s="1"/>
  <c r="C29" i="1" s="1"/>
  <c r="L55" i="1"/>
  <c r="Q55" i="1" s="1"/>
  <c r="C55" i="1" s="1"/>
  <c r="D44" i="1"/>
  <c r="L44" i="1" s="1"/>
  <c r="F75" i="1"/>
  <c r="F77" i="1" s="1"/>
  <c r="G75" i="1"/>
  <c r="G77" i="1" s="1"/>
  <c r="U75" i="1"/>
  <c r="U77" i="1" s="1"/>
  <c r="L63" i="1"/>
  <c r="Q63" i="1" s="1"/>
  <c r="L19" i="1"/>
  <c r="Q19" i="1" s="1"/>
  <c r="C19" i="1" s="1"/>
  <c r="L71" i="1"/>
  <c r="Q71" i="1" s="1"/>
  <c r="L23" i="1"/>
  <c r="Q23" i="1" s="1"/>
  <c r="R23" i="1"/>
  <c r="R62" i="1"/>
  <c r="R61" i="1" s="1"/>
  <c r="D62" i="1"/>
  <c r="D61" i="1" s="1"/>
  <c r="M44" i="1"/>
  <c r="N8" i="1"/>
  <c r="N75" i="1" s="1"/>
  <c r="D75" i="1" l="1"/>
  <c r="R8" i="1"/>
  <c r="I75" i="1"/>
  <c r="I77" i="1" s="1"/>
  <c r="H77" i="1" s="1"/>
  <c r="H8" i="1"/>
  <c r="L8" i="1" s="1"/>
  <c r="C62" i="1"/>
  <c r="C61" i="1" s="1"/>
  <c r="Q44" i="1"/>
  <c r="C44" i="1" s="1"/>
  <c r="L62" i="1"/>
  <c r="C23" i="1"/>
  <c r="E75" i="1"/>
  <c r="E77" i="1" s="1"/>
  <c r="D77" i="1" s="1"/>
  <c r="S75" i="1"/>
  <c r="R75" i="1" s="1"/>
  <c r="M8" i="1"/>
  <c r="M75" i="1" s="1"/>
  <c r="Q62" i="1" l="1"/>
  <c r="Q61" i="1" s="1"/>
  <c r="L61" i="1"/>
  <c r="H75" i="1"/>
  <c r="S77" i="1"/>
  <c r="R77" i="1" s="1"/>
  <c r="Q8" i="1"/>
  <c r="L77" i="1"/>
  <c r="N77" i="1"/>
  <c r="M77" i="1" s="1"/>
  <c r="C8" i="1" l="1"/>
  <c r="C75" i="1" s="1"/>
  <c r="L75" i="1"/>
  <c r="Q75" i="1" s="1"/>
  <c r="Q77" i="1"/>
  <c r="C77" i="1" s="1"/>
</calcChain>
</file>

<file path=xl/comments1.xml><?xml version="1.0" encoding="utf-8"?>
<comments xmlns="http://schemas.openxmlformats.org/spreadsheetml/2006/main">
  <authors>
    <author>Soroka</author>
  </authors>
  <commentList>
    <comment ref="C8" authorId="0">
      <text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<sst xmlns="http://schemas.openxmlformats.org/spreadsheetml/2006/main" count="166" uniqueCount="160">
  <si>
    <t>последнее решение сессии с изменениями по доходам  от 24.12.2018 г.  № 180</t>
  </si>
  <si>
    <t>руб.</t>
  </si>
  <si>
    <t>Код БК</t>
  </si>
  <si>
    <t>Наименование доходов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</si>
  <si>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</si>
  <si>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</si>
  <si>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</si>
  <si>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</si>
  <si>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</si>
  <si>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</si>
  <si>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</si>
  <si>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</si>
  <si>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1-е полугодие</t>
  </si>
  <si>
    <t>3 квартал</t>
  </si>
  <si>
    <t>июль</t>
  </si>
  <si>
    <t>август</t>
  </si>
  <si>
    <t>сентябрь</t>
  </si>
  <si>
    <t>9 месяцев</t>
  </si>
  <si>
    <t>4 квартал</t>
  </si>
  <si>
    <t xml:space="preserve">октябрь </t>
  </si>
  <si>
    <t xml:space="preserve">ноябрь </t>
  </si>
  <si>
    <t xml:space="preserve">декабрь </t>
  </si>
  <si>
    <t>000 1 00 00000 00 0000 000</t>
  </si>
  <si>
    <t>НАЛОГОВЫЕ И НЕНАЛОГОВЫЕ ДОХОДЫ, в том числе</t>
  </si>
  <si>
    <t>182 101 02000 01 0000 110</t>
  </si>
  <si>
    <t>Налог на доходы физических лиц</t>
  </si>
  <si>
    <t>182  101  02010  01  0000  110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</si>
  <si>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сос статьями 227, 227.1 и 228 Налогового кодекса Российской Федерации</t>
  </si>
  <si>
    <t>182  101  02020  01  0000  110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</si>
  <si>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</si>
  <si>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</si>
  <si>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</si>
  <si>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</si>
  <si>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  на основании патента в соответствии  со статьей 2271 Налогового кодекса Российской Федерации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</si>
  <si>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</si>
  <si>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</si>
  <si>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</si>
  <si>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</si>
  <si>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</si>
  <si>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</si>
  <si>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182 105 03000 01 0000 110</t>
  </si>
  <si>
    <t>Единый сельскохозяйственный налог</t>
  </si>
  <si>
    <t>182  105  03010  01  0000  110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</si>
  <si>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</si>
  <si>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</si>
  <si>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</si>
  <si>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</si>
  <si>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</si>
  <si>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</si>
  <si>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</si>
  <si>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</si>
  <si>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</si>
  <si>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</si>
  <si>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</si>
  <si>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 с физических лиц, обладающих земельным участком , расположенным в границах  сельских поселений</t>
  </si>
  <si>
    <t>182 1 09 00000 00 0000 000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</si>
  <si>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</si>
  <si>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</si>
  <si>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</si>
  <si>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992 1 11 01050 10 0000 120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</si>
  <si>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сельских поселениям</t>
  </si>
  <si>
    <t>921 1 11 05013 10 0000 120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</si>
  <si>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 сельских поселений, а также средства от продажи права на заключение договоров аренды указанных земельных участков</t>
  </si>
  <si>
    <t>921  111  05013  10  0021  120</t>
  </si>
  <si>
    <t>Доходы, получаемые в виде арендной платы за земли сельскохозяйственного назначения,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</si>
  <si>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921  111  05013  10  0023  120</t>
  </si>
  <si>
    <t>Доходы, получаемые в виде арендной платы за земли сельских населенных пунктов,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</si>
  <si>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921  111  05013  10  0024  120</t>
  </si>
  <si>
    <t>Доходы, получаемые в виде арендной платы за земли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</si>
  <si>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921  1  11  05013  10  0025  120</t>
  </si>
  <si>
    <t>Доходы, получаемые в виде арендной платы за земли особо охраняемых территорий,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</si>
  <si>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921  111  05013  10  0026  120</t>
  </si>
  <si>
    <t>Доходы, получаемые по результатам торгов в виде арендной платы за земли 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</si>
  <si>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992 1 11 05025 10 0000 120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</si>
  <si>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 и  автономных учреждений)</t>
  </si>
  <si>
    <t>992 1 11 05035 10 0000 120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</si>
  <si>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</si>
  <si>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992 1 11 07015 10 0000 120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</si>
  <si>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сельских поселениями</t>
  </si>
  <si>
    <t>992 1 11 09045 10 0000 120</t>
  </si>
  <si>
    <t>Прочие поступления от использования имущества, находящегося в собственности сельских  поселений (за исключением имущества  муниципальных бюджетных и автономных учреждений, а также  имущества  муниципальных унитарных  предприятий, в том числе  казенных)</t>
  </si>
  <si>
    <t>000 113 01000 00 0000 130</t>
  </si>
  <si>
    <t xml:space="preserve">Доходы от оказания платных услуг (работ) </t>
  </si>
  <si>
    <t>992 1 13 01995 10 0000 130</t>
  </si>
  <si>
    <t>Прочие доходы от оказания платных услуг (работ) получателями средств бюджетов сельских  поселений</t>
  </si>
  <si>
    <t>992 1 13 02995 10 0000 130</t>
  </si>
  <si>
    <t>Прочие доходы от компенсации затрат  бюджетов сельских  поселений</t>
  </si>
  <si>
    <t>000 1 14 00000 00 0000 000</t>
  </si>
  <si>
    <t>ДОХОДЫ ОТ ПРОДАЖИ МАТЕРИАЛЬНЫХ И НЕМАТЕРИАЛЬНЫХ АКТИВОВ</t>
  </si>
  <si>
    <t>992 1 14 01050 10 0000 410</t>
  </si>
  <si>
    <t>Доходы от продажи квартир, находящихся в собственности сельских  поселений</t>
  </si>
  <si>
    <t>992 1 14 02052 10 0000 410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</si>
  <si>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</si>
  <si>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</si>
  <si>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</si>
  <si>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992 1 14 02053 10 0000 410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</si>
  <si>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</si>
  <si>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</si>
  <si>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</si>
  <si>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921 1 14 06013 10 0021 430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</si>
  <si>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(без проведения торгов)</t>
  </si>
  <si>
    <t>921 1 14 06013 10 0026 430</t>
  </si>
  <si>
    <t>Доходы, получаемые по результатам торгов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</si>
  <si>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992 1 14 06025 10 0000 430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</si>
  <si>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</si>
  <si>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000 1 16  00000 00 0000 000</t>
  </si>
  <si>
    <t>ШТРАФЫ, САНКЦИИ, ВОЗМЕЩЕНИЕ УЩЕРБА</t>
  </si>
  <si>
    <t>000 1 17 00000 00 0000 000</t>
  </si>
  <si>
    <t>ПРОЧИЕ НЕНАЛОГОВЫЕ ДОХОДЫ</t>
  </si>
  <si>
    <t>992 1 17 05050 10 0042 180</t>
  </si>
  <si>
    <t>Прочие неналоговые доходы бюджетов сельских  поселений</t>
  </si>
  <si>
    <t>992 2 07 05000 10 0000 180</t>
  </si>
  <si>
    <t>Прочие безвозмездные поступления в бюджеты сельских  поселений</t>
  </si>
  <si>
    <t>992 2 07 05010 10 0000 180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</si>
  <si>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</si>
  <si>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992 2 07 05020 10 0000 180</t>
  </si>
  <si>
    <t>Поступления от денежных пожертвований, предоставляемых физическими лицами получателям средств бюджетов сельских  поселений</t>
  </si>
  <si>
    <t>992 2 07 05030 10 0000 180</t>
  </si>
  <si>
    <t>992 2 00 00000 00 0000 150</t>
  </si>
  <si>
    <t>Безвозмездные поступления</t>
  </si>
  <si>
    <t>992 2 02 00000 00 0000 150</t>
  </si>
  <si>
    <t>Безвозмездные поступления от других бюджетов бюджетной системы РФ</t>
  </si>
  <si>
    <t>992 2 02 10000 00 0000 150</t>
  </si>
  <si>
    <t xml:space="preserve">Дотации бюджетам бюджетной системы Российской Федерации
</t>
  </si>
  <si>
    <t>992 2 02 15001 10 0000 150</t>
  </si>
  <si>
    <t xml:space="preserve">Дотации бюджетам сельских поселений на выравнивание бюджетной обеспеченности
</t>
  </si>
  <si>
    <t>992 2 02 16001 10 0000 150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</si>
  <si>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</si>
  <si>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992 2 02 30000 00 0000 150</t>
  </si>
  <si>
    <t>Субвенции бюджетам бюджетной системы Российской Федерации</t>
  </si>
  <si>
    <t>992 2 02 30024 10 0000 150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</si>
  <si>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</si>
  <si>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992 2 02 35118 10 0000 150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</si>
  <si>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</si>
  <si>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992 2 02 40000 00 0000 150</t>
  </si>
  <si>
    <t xml:space="preserve">Иные межбюджетные трансферты
</t>
  </si>
  <si>
    <t>992 2 02 40014 10 0000 150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</si>
  <si>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</si>
  <si>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- ВСЕГО</t>
  </si>
  <si>
    <t>992 01  06  01  00  10  0000  630</t>
  </si>
  <si>
    <t>Средства от продажи акций и иных форм участия в  капитале, находящихся в собственности  поселений</t>
  </si>
  <si>
    <t>Всего доходы с источниками финансирования</t>
  </si>
  <si>
    <t>Туапсинского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</si>
  <si>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</si>
  <si>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992 1 16 02020 02 0000 140</t>
  </si>
  <si>
    <t>992 2 02 19999 10 0000 150</t>
  </si>
  <si>
    <t xml:space="preserve">Прочие дотации бюджетам сельских поселений
</t>
  </si>
  <si>
    <t>УТВЕРЖДАЮ</t>
  </si>
  <si>
    <t>Глава Шаумянского сельского поселения</t>
  </si>
  <si>
    <t>________________________А.А.Кочканян</t>
  </si>
  <si>
    <t>182 1 05 03010 01 0000 110</t>
  </si>
  <si>
    <t>бюджет поселения по доходам на 2023 г.</t>
  </si>
  <si>
    <t>182 103 02200 01 0000 110</t>
  </si>
  <si>
    <t>182 1 03 02230 01 0000 110</t>
  </si>
  <si>
    <t>182 1 03 02240 01 0000 110</t>
  </si>
  <si>
    <t>182 1 03 02250 01 0000 110</t>
  </si>
  <si>
    <t>992 2 18 60010 10 0000 150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</si>
  <si>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</si>
  <si>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992 2 18 00000 00 0000 150</t>
  </si>
  <si>
    <t xml:space="preserve">Кассовый план доходов бюджета муниципального образования Шаумянское  сельское поселение Туапсинского района                                                                                                                                       на 01.05.2023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</si>
</sst>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р_."/>
    <numFmt numFmtId="166" formatCode="#,##0.00_р_."/>
    <numFmt numFmtId="167" formatCode="#,##0.0_р_."/>
  </numFmts>
  <fonts count="50" x14ac:knownFonts="1">
    <font>
      <sz val="10"/>
      <name val="Arial Cyr"/>
      <charset val="204"/>
    </font>
    <font>
      <sz val="10"/>
      <name val="Arial Cyr"/>
      <charset val="204"/>
    </font>
    <font>
      <b/>
      <sz val="18"/>
      <color theme="1"/>
      <name val="Arial Cyr"/>
      <charset val="204"/>
    </font>
    <font>
      <b/>
      <sz val="14"/>
      <name val="Arial Cyr"/>
      <charset val="204"/>
    </font>
    <font>
      <b/>
      <sz val="14"/>
      <color rgb="FFFF0000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7"/>
      <name val="Arial"/>
      <family val="2"/>
      <charset val="204"/>
    </font>
    <font>
      <b/>
      <sz val="17"/>
      <name val="Arial Cyr"/>
      <charset val="204"/>
    </font>
    <font>
      <b/>
      <sz val="12"/>
      <color indexed="12"/>
      <name val="Arial Cyr"/>
      <charset val="204"/>
    </font>
    <font>
      <b/>
      <sz val="17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7"/>
      <color indexed="12"/>
      <name val="Arial Cyr"/>
      <charset val="204"/>
    </font>
    <font>
      <b/>
      <i/>
      <sz val="12"/>
      <color rgb="FFC00000"/>
      <name val="Arial Cyr"/>
      <charset val="204"/>
    </font>
    <font>
      <b/>
      <i/>
      <sz val="11"/>
      <color rgb="FFC00000"/>
      <name val="Arial Cyr"/>
      <charset val="204"/>
    </font>
    <font>
      <b/>
      <i/>
      <sz val="17"/>
      <color rgb="FFC00000"/>
      <name val="Arial Cyr"/>
      <charset val="204"/>
    </font>
    <font>
      <b/>
      <sz val="11"/>
      <color rgb="FFC00000"/>
      <name val="Arial Cyr"/>
      <charset val="204"/>
    </font>
    <font>
      <i/>
      <sz val="10"/>
      <name val="Arial Cyr"/>
      <charset val="204"/>
    </font>
    <font>
      <b/>
      <i/>
      <sz val="10"/>
      <color rgb="FFC00000"/>
      <name val="Arial Cyr"/>
      <charset val="204"/>
    </font>
    <font>
      <i/>
      <sz val="11"/>
      <color rgb="FFC00000"/>
      <name val="Arial Cyr"/>
      <charset val="204"/>
    </font>
    <font>
      <b/>
      <i/>
      <sz val="17"/>
      <color indexed="12"/>
      <name val="Arial Cyr"/>
      <charset val="204"/>
    </font>
    <font>
      <sz val="12"/>
      <color rgb="FFC00000"/>
      <name val="Arial Cyr"/>
      <charset val="204"/>
    </font>
    <font>
      <sz val="12"/>
      <color theme="1"/>
      <name val="Arial Cyr"/>
      <charset val="204"/>
    </font>
    <font>
      <sz val="12"/>
      <color indexed="12"/>
      <name val="Arial Cyr"/>
      <charset val="204"/>
    </font>
    <font>
      <b/>
      <sz val="12"/>
      <color rgb="FF0000FF"/>
      <name val="Arial Cyr"/>
      <charset val="204"/>
    </font>
    <font>
      <b/>
      <sz val="17"/>
      <color rgb="FF0000FF"/>
      <name val="Arial Cyr"/>
      <charset val="204"/>
    </font>
    <font>
      <b/>
      <i/>
      <sz val="16"/>
      <name val="Arial Cyr"/>
      <charset val="204"/>
    </font>
    <font>
      <b/>
      <sz val="17"/>
      <color theme="1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7"/>
      <name val="Arial Cyr"/>
      <charset val="204"/>
    </font>
    <font>
      <sz val="10"/>
      <color indexed="81"/>
      <name val="Tahoma"/>
      <family val="2"/>
      <charset val="204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b/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i/>
      <sz val="17"/>
      <color theme="1"/>
      <name val="Arial Cyr"/>
      <charset val="204"/>
    </font>
    <font>
      <b/>
      <sz val="11"/>
      <color rgb="FF0066FF"/>
      <name val="Arial Cyr"/>
      <charset val="204"/>
    </font>
    <font>
      <b/>
      <sz val="17"/>
      <color rgb="FF0066FF"/>
      <name val="Arial Cyr"/>
      <charset val="204"/>
    </font>
    <font>
      <sz val="11"/>
      <color rgb="FF0066FF"/>
      <name val="Arial Cyr"/>
      <charset val="204"/>
    </font>
    <font>
      <b/>
      <sz val="12"/>
      <color rgb="FF0066FF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25">
    <xf numFmtId="0" fontId="0" fillId="0" borderId="0"/>
    <xf numFmtId="0" fontId="1" fillId="0" borderId="4" applyNumberFormat="0">
      <alignment horizontal="right" vertical="top"/>
    </xf>
    <xf numFmtId="0" fontId="1" fillId="0" borderId="4" applyNumberFormat="0">
      <alignment horizontal="right" vertical="top"/>
    </xf>
    <xf numFmtId="0" fontId="1" fillId="11" borderId="4" applyNumberFormat="0">
      <alignment horizontal="right" vertical="top"/>
    </xf>
    <xf numFmtId="49" fontId="1" fillId="12" borderId="4">
      <alignment horizontal="left" vertical="top"/>
    </xf>
    <xf numFmtId="49" fontId="29" fillId="0" borderId="4">
      <alignment horizontal="left" vertical="top"/>
    </xf>
    <xf numFmtId="0" fontId="1" fillId="13" borderId="4">
      <alignment horizontal="left" vertical="top" wrapText="1"/>
    </xf>
    <xf numFmtId="0" fontId="29" fillId="0" borderId="4">
      <alignment horizontal="left" vertical="top" wrapText="1"/>
    </xf>
    <xf numFmtId="0" fontId="1" fillId="14" borderId="4">
      <alignment horizontal="left" vertical="top" wrapText="1"/>
    </xf>
    <xf numFmtId="0" fontId="1" fillId="15" borderId="4">
      <alignment horizontal="left" vertical="top" wrapText="1"/>
    </xf>
    <xf numFmtId="0" fontId="1" fillId="16" borderId="4">
      <alignment horizontal="left" vertical="top" wrapText="1"/>
    </xf>
    <xf numFmtId="0" fontId="1" fillId="17" borderId="4">
      <alignment horizontal="left" vertical="top" wrapText="1"/>
    </xf>
    <xf numFmtId="0" fontId="1" fillId="0" borderId="4">
      <alignment horizontal="left" vertical="top" wrapText="1"/>
    </xf>
    <xf numFmtId="0" fontId="33" fillId="0" borderId="0">
      <alignment horizontal="left" vertical="top"/>
    </xf>
    <xf numFmtId="0" fontId="34" fillId="0" borderId="0"/>
    <xf numFmtId="0" fontId="1" fillId="13" borderId="5" applyNumberFormat="0">
      <alignment horizontal="right" vertical="top"/>
    </xf>
    <xf numFmtId="0" fontId="1" fillId="14" borderId="5" applyNumberFormat="0">
      <alignment horizontal="right" vertical="top"/>
    </xf>
    <xf numFmtId="0" fontId="1" fillId="0" borderId="4" applyNumberFormat="0">
      <alignment horizontal="right" vertical="top"/>
    </xf>
    <xf numFmtId="0" fontId="1" fillId="0" borderId="4" applyNumberFormat="0">
      <alignment horizontal="right" vertical="top"/>
    </xf>
    <xf numFmtId="0" fontId="1" fillId="15" borderId="5" applyNumberFormat="0">
      <alignment horizontal="right" vertical="top"/>
    </xf>
    <xf numFmtId="0" fontId="1" fillId="0" borderId="4" applyNumberFormat="0">
      <alignment horizontal="right" vertical="top"/>
    </xf>
    <xf numFmtId="49" fontId="35" fillId="18" borderId="4">
      <alignment horizontal="left" vertical="top" wrapText="1"/>
    </xf>
    <xf numFmtId="49" fontId="1" fillId="0" borderId="4">
      <alignment horizontal="left" vertical="top" wrapText="1"/>
    </xf>
    <xf numFmtId="0" fontId="1" fillId="17" borderId="4">
      <alignment horizontal="left" vertical="top" wrapText="1"/>
    </xf>
    <xf numFmtId="0" fontId="1" fillId="0" borderId="4">
      <alignment horizontal="left" vertical="top" wrapText="1"/>
    </xf>
  </cellStyleXfs>
  <cellXfs count="194">
    <xf numFmtId="0" fontId="0" fillId="0" borderId="0" xfId="0"/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6" fontId="7" fillId="2" borderId="2" xfId="0" applyNumberFormat="1" applyFont="1" applyFill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165" fontId="8" fillId="8" borderId="2" xfId="0" applyNumberFormat="1" applyFont="1" applyFill="1" applyBorder="1" applyAlignment="1">
      <alignment wrapText="1"/>
    </xf>
    <xf numFmtId="165" fontId="7" fillId="4" borderId="2" xfId="0" applyNumberFormat="1" applyFont="1" applyFill="1" applyBorder="1" applyAlignment="1">
      <alignment wrapText="1"/>
    </xf>
    <xf numFmtId="165" fontId="7" fillId="5" borderId="2" xfId="0" applyNumberFormat="1" applyFont="1" applyFill="1" applyBorder="1" applyAlignment="1">
      <alignment wrapText="1"/>
    </xf>
    <xf numFmtId="165" fontId="7" fillId="6" borderId="2" xfId="0" applyNumberFormat="1" applyFont="1" applyFill="1" applyBorder="1" applyAlignment="1">
      <alignment wrapText="1"/>
    </xf>
    <xf numFmtId="165" fontId="7" fillId="7" borderId="2" xfId="0" applyNumberFormat="1" applyFont="1" applyFill="1" applyBorder="1" applyAlignment="1">
      <alignment wrapText="1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top" wrapText="1"/>
    </xf>
    <xf numFmtId="165" fontId="12" fillId="2" borderId="2" xfId="0" applyNumberFormat="1" applyFont="1" applyFill="1" applyBorder="1" applyAlignment="1">
      <alignment wrapText="1"/>
    </xf>
    <xf numFmtId="165" fontId="12" fillId="3" borderId="2" xfId="0" applyNumberFormat="1" applyFont="1" applyFill="1" applyBorder="1" applyAlignment="1">
      <alignment wrapText="1"/>
    </xf>
    <xf numFmtId="165" fontId="12" fillId="8" borderId="2" xfId="0" applyNumberFormat="1" applyFont="1" applyFill="1" applyBorder="1" applyAlignment="1">
      <alignment wrapText="1"/>
    </xf>
    <xf numFmtId="165" fontId="12" fillId="4" borderId="2" xfId="0" applyNumberFormat="1" applyFont="1" applyFill="1" applyBorder="1" applyAlignment="1">
      <alignment wrapText="1"/>
    </xf>
    <xf numFmtId="165" fontId="12" fillId="5" borderId="2" xfId="0" applyNumberFormat="1" applyFont="1" applyFill="1" applyBorder="1" applyAlignment="1">
      <alignment wrapText="1"/>
    </xf>
    <xf numFmtId="165" fontId="12" fillId="6" borderId="2" xfId="0" applyNumberFormat="1" applyFont="1" applyFill="1" applyBorder="1" applyAlignment="1">
      <alignment wrapText="1"/>
    </xf>
    <xf numFmtId="165" fontId="12" fillId="7" borderId="2" xfId="0" applyNumberFormat="1" applyFont="1" applyFill="1" applyBorder="1" applyAlignment="1">
      <alignment wrapText="1"/>
    </xf>
    <xf numFmtId="0" fontId="9" fillId="0" borderId="0" xfId="0" applyFont="1"/>
    <xf numFmtId="0" fontId="5" fillId="9" borderId="0" xfId="0" applyFont="1" applyFill="1"/>
    <xf numFmtId="0" fontId="14" fillId="0" borderId="2" xfId="0" applyFont="1" applyBorder="1" applyAlignment="1">
      <alignment vertical="top" wrapText="1"/>
    </xf>
    <xf numFmtId="165" fontId="15" fillId="2" borderId="2" xfId="0" applyNumberFormat="1" applyFont="1" applyFill="1" applyBorder="1" applyAlignment="1">
      <alignment wrapText="1"/>
    </xf>
    <xf numFmtId="165" fontId="15" fillId="3" borderId="2" xfId="0" applyNumberFormat="1" applyFont="1" applyFill="1" applyBorder="1" applyAlignment="1">
      <alignment wrapText="1"/>
    </xf>
    <xf numFmtId="165" fontId="15" fillId="8" borderId="2" xfId="0" applyNumberFormat="1" applyFont="1" applyFill="1" applyBorder="1" applyAlignment="1">
      <alignment wrapText="1"/>
    </xf>
    <xf numFmtId="165" fontId="15" fillId="4" borderId="2" xfId="0" applyNumberFormat="1" applyFont="1" applyFill="1" applyBorder="1" applyAlignment="1">
      <alignment wrapText="1"/>
    </xf>
    <xf numFmtId="165" fontId="15" fillId="9" borderId="2" xfId="0" applyNumberFormat="1" applyFont="1" applyFill="1" applyBorder="1" applyAlignment="1">
      <alignment wrapText="1"/>
    </xf>
    <xf numFmtId="165" fontId="15" fillId="5" borderId="2" xfId="0" applyNumberFormat="1" applyFont="1" applyFill="1" applyBorder="1" applyAlignment="1">
      <alignment wrapText="1"/>
    </xf>
    <xf numFmtId="165" fontId="15" fillId="6" borderId="2" xfId="0" applyNumberFormat="1" applyFont="1" applyFill="1" applyBorder="1" applyAlignment="1">
      <alignment wrapText="1"/>
    </xf>
    <xf numFmtId="165" fontId="15" fillId="7" borderId="2" xfId="0" applyNumberFormat="1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2" xfId="0" applyFont="1" applyBorder="1" applyAlignment="1">
      <alignment vertical="top" wrapText="1"/>
    </xf>
    <xf numFmtId="0" fontId="14" fillId="0" borderId="0" xfId="0" applyFont="1"/>
    <xf numFmtId="0" fontId="19" fillId="0" borderId="0" xfId="0" applyFont="1"/>
    <xf numFmtId="165" fontId="20" fillId="3" borderId="2" xfId="0" applyNumberFormat="1" applyFont="1" applyFill="1" applyBorder="1" applyAlignment="1">
      <alignment wrapText="1"/>
    </xf>
    <xf numFmtId="165" fontId="20" fillId="8" borderId="2" xfId="0" applyNumberFormat="1" applyFont="1" applyFill="1" applyBorder="1" applyAlignment="1">
      <alignment wrapText="1"/>
    </xf>
    <xf numFmtId="165" fontId="20" fillId="4" borderId="2" xfId="0" applyNumberFormat="1" applyFont="1" applyFill="1" applyBorder="1" applyAlignment="1">
      <alignment wrapText="1"/>
    </xf>
    <xf numFmtId="165" fontId="20" fillId="5" borderId="2" xfId="0" applyNumberFormat="1" applyFont="1" applyFill="1" applyBorder="1" applyAlignment="1">
      <alignment wrapText="1"/>
    </xf>
    <xf numFmtId="165" fontId="20" fillId="6" borderId="2" xfId="0" applyNumberFormat="1" applyFont="1" applyFill="1" applyBorder="1" applyAlignment="1">
      <alignment wrapText="1"/>
    </xf>
    <xf numFmtId="166" fontId="20" fillId="8" borderId="2" xfId="0" applyNumberFormat="1" applyFont="1" applyFill="1" applyBorder="1" applyAlignment="1">
      <alignment wrapText="1"/>
    </xf>
    <xf numFmtId="165" fontId="20" fillId="7" borderId="2" xfId="0" applyNumberFormat="1" applyFont="1" applyFill="1" applyBorder="1" applyAlignment="1">
      <alignment wrapText="1"/>
    </xf>
    <xf numFmtId="0" fontId="21" fillId="0" borderId="0" xfId="0" applyFont="1"/>
    <xf numFmtId="165" fontId="20" fillId="2" borderId="2" xfId="0" applyNumberFormat="1" applyFont="1" applyFill="1" applyBorder="1" applyAlignment="1">
      <alignment wrapText="1"/>
    </xf>
    <xf numFmtId="0" fontId="18" fillId="0" borderId="2" xfId="0" applyNumberFormat="1" applyFont="1" applyBorder="1" applyAlignment="1">
      <alignment vertical="top" wrapText="1"/>
    </xf>
    <xf numFmtId="165" fontId="15" fillId="0" borderId="2" xfId="0" applyNumberFormat="1" applyFont="1" applyFill="1" applyBorder="1" applyAlignment="1">
      <alignment wrapText="1"/>
    </xf>
    <xf numFmtId="166" fontId="15" fillId="2" borderId="2" xfId="0" applyNumberFormat="1" applyFont="1" applyFill="1" applyBorder="1" applyAlignment="1">
      <alignment wrapText="1"/>
    </xf>
    <xf numFmtId="166" fontId="15" fillId="7" borderId="2" xfId="0" applyNumberFormat="1" applyFont="1" applyFill="1" applyBorder="1" applyAlignment="1">
      <alignment wrapText="1"/>
    </xf>
    <xf numFmtId="166" fontId="15" fillId="8" borderId="2" xfId="0" applyNumberFormat="1" applyFont="1" applyFill="1" applyBorder="1" applyAlignment="1">
      <alignment wrapText="1"/>
    </xf>
    <xf numFmtId="0" fontId="22" fillId="0" borderId="0" xfId="0" applyFont="1"/>
    <xf numFmtId="165" fontId="22" fillId="0" borderId="0" xfId="0" applyNumberFormat="1" applyFont="1" applyAlignment="1">
      <alignment vertical="center"/>
    </xf>
    <xf numFmtId="0" fontId="23" fillId="0" borderId="0" xfId="0" applyFont="1"/>
    <xf numFmtId="0" fontId="24" fillId="0" borderId="2" xfId="0" applyFont="1" applyBorder="1" applyAlignment="1">
      <alignment wrapText="1"/>
    </xf>
    <xf numFmtId="165" fontId="25" fillId="8" borderId="2" xfId="0" applyNumberFormat="1" applyFont="1" applyFill="1" applyBorder="1" applyAlignment="1">
      <alignment wrapText="1"/>
    </xf>
    <xf numFmtId="0" fontId="24" fillId="0" borderId="0" xfId="0" applyFont="1"/>
    <xf numFmtId="165" fontId="26" fillId="8" borderId="2" xfId="0" applyNumberFormat="1" applyFont="1" applyFill="1" applyBorder="1" applyAlignment="1">
      <alignment wrapText="1"/>
    </xf>
    <xf numFmtId="165" fontId="26" fillId="9" borderId="2" xfId="0" applyNumberFormat="1" applyFont="1" applyFill="1" applyBorder="1" applyAlignment="1">
      <alignment wrapText="1"/>
    </xf>
    <xf numFmtId="0" fontId="3" fillId="10" borderId="2" xfId="0" applyFont="1" applyFill="1" applyBorder="1" applyAlignment="1">
      <alignment vertical="top" wrapText="1"/>
    </xf>
    <xf numFmtId="0" fontId="29" fillId="10" borderId="0" xfId="0" applyFont="1" applyFill="1"/>
    <xf numFmtId="0" fontId="29" fillId="10" borderId="2" xfId="0" applyFont="1" applyFill="1" applyBorder="1" applyAlignment="1">
      <alignment vertical="top" wrapText="1"/>
    </xf>
    <xf numFmtId="0" fontId="0" fillId="0" borderId="0" xfId="0" applyFont="1"/>
    <xf numFmtId="0" fontId="3" fillId="0" borderId="2" xfId="0" applyFont="1" applyBorder="1" applyAlignment="1">
      <alignment horizontal="left" vertical="center" wrapText="1"/>
    </xf>
    <xf numFmtId="166" fontId="8" fillId="2" borderId="2" xfId="0" applyNumberFormat="1" applyFont="1" applyFill="1" applyBorder="1" applyAlignment="1">
      <alignment wrapText="1"/>
    </xf>
    <xf numFmtId="166" fontId="8" fillId="3" borderId="2" xfId="0" applyNumberFormat="1" applyFont="1" applyFill="1" applyBorder="1" applyAlignment="1">
      <alignment wrapText="1"/>
    </xf>
    <xf numFmtId="166" fontId="8" fillId="9" borderId="2" xfId="0" applyNumberFormat="1" applyFont="1" applyFill="1" applyBorder="1" applyAlignment="1">
      <alignment wrapText="1"/>
    </xf>
    <xf numFmtId="166" fontId="8" fillId="4" borderId="2" xfId="0" applyNumberFormat="1" applyFont="1" applyFill="1" applyBorder="1" applyAlignment="1">
      <alignment wrapText="1"/>
    </xf>
    <xf numFmtId="166" fontId="8" fillId="5" borderId="2" xfId="0" applyNumberFormat="1" applyFont="1" applyFill="1" applyBorder="1" applyAlignment="1">
      <alignment wrapText="1"/>
    </xf>
    <xf numFmtId="166" fontId="8" fillId="6" borderId="2" xfId="0" applyNumberFormat="1" applyFont="1" applyFill="1" applyBorder="1" applyAlignment="1">
      <alignment wrapText="1"/>
    </xf>
    <xf numFmtId="166" fontId="8" fillId="0" borderId="2" xfId="0" applyNumberFormat="1" applyFont="1" applyFill="1" applyBorder="1" applyAlignment="1">
      <alignment wrapText="1"/>
    </xf>
    <xf numFmtId="166" fontId="8" fillId="7" borderId="2" xfId="0" applyNumberFormat="1" applyFont="1" applyFill="1" applyBorder="1" applyAlignment="1">
      <alignment wrapText="1"/>
    </xf>
    <xf numFmtId="0" fontId="3" fillId="0" borderId="0" xfId="0" applyFont="1"/>
    <xf numFmtId="0" fontId="29" fillId="0" borderId="2" xfId="0" applyFont="1" applyBorder="1" applyAlignment="1">
      <alignment wrapText="1"/>
    </xf>
    <xf numFmtId="165" fontId="31" fillId="2" borderId="2" xfId="0" applyNumberFormat="1" applyFont="1" applyFill="1" applyBorder="1" applyAlignment="1">
      <alignment wrapText="1"/>
    </xf>
    <xf numFmtId="165" fontId="31" fillId="3" borderId="2" xfId="0" applyNumberFormat="1" applyFont="1" applyFill="1" applyBorder="1" applyAlignment="1">
      <alignment wrapText="1"/>
    </xf>
    <xf numFmtId="165" fontId="31" fillId="8" borderId="2" xfId="0" applyNumberFormat="1" applyFont="1" applyFill="1" applyBorder="1" applyAlignment="1">
      <alignment wrapText="1"/>
    </xf>
    <xf numFmtId="165" fontId="31" fillId="4" borderId="2" xfId="0" applyNumberFormat="1" applyFont="1" applyFill="1" applyBorder="1" applyAlignment="1">
      <alignment wrapText="1"/>
    </xf>
    <xf numFmtId="165" fontId="31" fillId="5" borderId="2" xfId="0" applyNumberFormat="1" applyFont="1" applyFill="1" applyBorder="1" applyAlignment="1">
      <alignment wrapText="1"/>
    </xf>
    <xf numFmtId="165" fontId="31" fillId="6" borderId="2" xfId="0" applyNumberFormat="1" applyFont="1" applyFill="1" applyBorder="1" applyAlignment="1">
      <alignment wrapText="1"/>
    </xf>
    <xf numFmtId="165" fontId="31" fillId="7" borderId="2" xfId="0" applyNumberFormat="1" applyFont="1" applyFill="1" applyBorder="1" applyAlignment="1">
      <alignment wrapText="1"/>
    </xf>
    <xf numFmtId="165" fontId="8" fillId="3" borderId="2" xfId="0" applyNumberFormat="1" applyFont="1" applyFill="1" applyBorder="1" applyAlignment="1">
      <alignment wrapText="1"/>
    </xf>
    <xf numFmtId="165" fontId="8" fillId="4" borderId="2" xfId="0" applyNumberFormat="1" applyFont="1" applyFill="1" applyBorder="1" applyAlignment="1">
      <alignment wrapText="1"/>
    </xf>
    <xf numFmtId="165" fontId="8" fillId="5" borderId="2" xfId="0" applyNumberFormat="1" applyFont="1" applyFill="1" applyBorder="1" applyAlignment="1">
      <alignment wrapText="1"/>
    </xf>
    <xf numFmtId="165" fontId="8" fillId="7" borderId="2" xfId="0" applyNumberFormat="1" applyFont="1" applyFill="1" applyBorder="1" applyAlignment="1">
      <alignment wrapText="1"/>
    </xf>
    <xf numFmtId="165" fontId="8" fillId="0" borderId="2" xfId="0" applyNumberFormat="1" applyFont="1" applyFill="1" applyBorder="1" applyAlignment="1">
      <alignment wrapText="1"/>
    </xf>
    <xf numFmtId="0" fontId="36" fillId="0" borderId="0" xfId="0" applyFont="1"/>
    <xf numFmtId="0" fontId="9" fillId="0" borderId="2" xfId="0" applyFont="1" applyBorder="1" applyAlignment="1">
      <alignment vertical="center" wrapText="1"/>
    </xf>
    <xf numFmtId="4" fontId="27" fillId="10" borderId="2" xfId="0" applyNumberFormat="1" applyFont="1" applyFill="1" applyBorder="1" applyAlignment="1">
      <alignment wrapText="1"/>
    </xf>
    <xf numFmtId="4" fontId="28" fillId="10" borderId="2" xfId="0" applyNumberFormat="1" applyFont="1" applyFill="1" applyBorder="1" applyAlignment="1">
      <alignment wrapText="1"/>
    </xf>
    <xf numFmtId="4" fontId="0" fillId="0" borderId="0" xfId="0" applyNumberFormat="1"/>
    <xf numFmtId="165" fontId="0" fillId="0" borderId="0" xfId="0" applyNumberFormat="1"/>
    <xf numFmtId="0" fontId="37" fillId="0" borderId="0" xfId="0" applyFont="1" applyAlignment="1"/>
    <xf numFmtId="0" fontId="37" fillId="0" borderId="0" xfId="0" applyFont="1"/>
    <xf numFmtId="0" fontId="29" fillId="0" borderId="0" xfId="0" applyFont="1" applyFill="1"/>
    <xf numFmtId="165" fontId="6" fillId="0" borderId="0" xfId="0" applyNumberFormat="1" applyFont="1" applyFill="1" applyAlignment="1">
      <alignment vertical="center"/>
    </xf>
    <xf numFmtId="0" fontId="0" fillId="0" borderId="0" xfId="0" applyFont="1" applyFill="1"/>
    <xf numFmtId="165" fontId="30" fillId="0" borderId="0" xfId="0" applyNumberFormat="1" applyFont="1" applyFill="1" applyAlignment="1">
      <alignment vertical="center"/>
    </xf>
    <xf numFmtId="0" fontId="3" fillId="0" borderId="0" xfId="0" applyFont="1" applyFill="1"/>
    <xf numFmtId="0" fontId="0" fillId="0" borderId="0" xfId="0" applyFill="1"/>
    <xf numFmtId="0" fontId="36" fillId="0" borderId="0" xfId="0" applyFont="1" applyFill="1"/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/>
    </xf>
    <xf numFmtId="165" fontId="10" fillId="2" borderId="2" xfId="0" applyNumberFormat="1" applyFont="1" applyFill="1" applyBorder="1" applyAlignment="1">
      <alignment horizontal="right" vertical="center" wrapText="1"/>
    </xf>
    <xf numFmtId="165" fontId="10" fillId="3" borderId="2" xfId="0" applyNumberFormat="1" applyFont="1" applyFill="1" applyBorder="1" applyAlignment="1">
      <alignment horizontal="right" vertical="center" wrapText="1"/>
    </xf>
    <xf numFmtId="165" fontId="10" fillId="8" borderId="2" xfId="0" applyNumberFormat="1" applyFont="1" applyFill="1" applyBorder="1" applyAlignment="1">
      <alignment horizontal="right" vertical="center" wrapText="1"/>
    </xf>
    <xf numFmtId="165" fontId="10" fillId="4" borderId="2" xfId="0" applyNumberFormat="1" applyFont="1" applyFill="1" applyBorder="1" applyAlignment="1">
      <alignment horizontal="right" vertical="center" wrapText="1"/>
    </xf>
    <xf numFmtId="165" fontId="10" fillId="5" borderId="2" xfId="0" applyNumberFormat="1" applyFont="1" applyFill="1" applyBorder="1" applyAlignment="1">
      <alignment horizontal="right" vertical="center" wrapText="1"/>
    </xf>
    <xf numFmtId="165" fontId="10" fillId="6" borderId="2" xfId="0" applyNumberFormat="1" applyFont="1" applyFill="1" applyBorder="1" applyAlignment="1">
      <alignment horizontal="right" vertical="center" wrapText="1"/>
    </xf>
    <xf numFmtId="165" fontId="10" fillId="7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49" fontId="6" fillId="10" borderId="2" xfId="0" applyNumberFormat="1" applyFont="1" applyFill="1" applyBorder="1" applyAlignment="1">
      <alignment horizontal="center" vertical="center" wrapText="1"/>
    </xf>
    <xf numFmtId="49" fontId="6" fillId="10" borderId="3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39" fillId="0" borderId="0" xfId="0" applyFont="1"/>
    <xf numFmtId="49" fontId="3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vertical="top" wrapText="1"/>
    </xf>
    <xf numFmtId="165" fontId="8" fillId="2" borderId="2" xfId="0" applyNumberFormat="1" applyFont="1" applyFill="1" applyBorder="1" applyAlignment="1">
      <alignment wrapText="1"/>
    </xf>
    <xf numFmtId="165" fontId="8" fillId="6" borderId="2" xfId="0" applyNumberFormat="1" applyFont="1" applyFill="1" applyBorder="1" applyAlignment="1">
      <alignment wrapText="1"/>
    </xf>
    <xf numFmtId="165" fontId="8" fillId="9" borderId="2" xfId="0" applyNumberFormat="1" applyFont="1" applyFill="1" applyBorder="1" applyAlignment="1">
      <alignment wrapText="1"/>
    </xf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vertical="top" wrapText="1"/>
    </xf>
    <xf numFmtId="165" fontId="31" fillId="9" borderId="2" xfId="0" applyNumberFormat="1" applyFont="1" applyFill="1" applyBorder="1" applyAlignment="1">
      <alignment wrapText="1"/>
    </xf>
    <xf numFmtId="49" fontId="42" fillId="0" borderId="2" xfId="0" applyNumberFormat="1" applyFont="1" applyBorder="1" applyAlignment="1">
      <alignment horizontal="center" vertical="center" wrapText="1"/>
    </xf>
    <xf numFmtId="167" fontId="15" fillId="8" borderId="2" xfId="0" applyNumberFormat="1" applyFont="1" applyFill="1" applyBorder="1" applyAlignment="1">
      <alignment wrapText="1"/>
    </xf>
    <xf numFmtId="166" fontId="15" fillId="9" borderId="2" xfId="0" applyNumberFormat="1" applyFont="1" applyFill="1" applyBorder="1" applyAlignment="1">
      <alignment wrapText="1"/>
    </xf>
    <xf numFmtId="164" fontId="8" fillId="9" borderId="2" xfId="0" applyNumberFormat="1" applyFont="1" applyFill="1" applyBorder="1" applyAlignment="1">
      <alignment wrapText="1"/>
    </xf>
    <xf numFmtId="49" fontId="43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left" wrapText="1"/>
    </xf>
    <xf numFmtId="165" fontId="45" fillId="2" borderId="2" xfId="0" applyNumberFormat="1" applyFont="1" applyFill="1" applyBorder="1" applyAlignment="1">
      <alignment wrapText="1"/>
    </xf>
    <xf numFmtId="165" fontId="45" fillId="3" borderId="2" xfId="0" applyNumberFormat="1" applyFont="1" applyFill="1" applyBorder="1" applyAlignment="1">
      <alignment wrapText="1"/>
    </xf>
    <xf numFmtId="165" fontId="45" fillId="8" borderId="2" xfId="0" applyNumberFormat="1" applyFont="1" applyFill="1" applyBorder="1" applyAlignment="1">
      <alignment wrapText="1"/>
    </xf>
    <xf numFmtId="165" fontId="45" fillId="4" borderId="2" xfId="0" applyNumberFormat="1" applyFont="1" applyFill="1" applyBorder="1" applyAlignment="1">
      <alignment wrapText="1"/>
    </xf>
    <xf numFmtId="165" fontId="45" fillId="5" borderId="2" xfId="0" applyNumberFormat="1" applyFont="1" applyFill="1" applyBorder="1" applyAlignment="1">
      <alignment wrapText="1"/>
    </xf>
    <xf numFmtId="165" fontId="45" fillId="6" borderId="2" xfId="0" applyNumberFormat="1" applyFont="1" applyFill="1" applyBorder="1" applyAlignment="1">
      <alignment wrapText="1"/>
    </xf>
    <xf numFmtId="165" fontId="45" fillId="7" borderId="2" xfId="0" applyNumberFormat="1" applyFont="1" applyFill="1" applyBorder="1" applyAlignment="1">
      <alignment wrapText="1"/>
    </xf>
    <xf numFmtId="0" fontId="41" fillId="0" borderId="2" xfId="0" applyFont="1" applyBorder="1" applyAlignment="1">
      <alignment wrapText="1"/>
    </xf>
    <xf numFmtId="4" fontId="27" fillId="2" borderId="2" xfId="0" applyNumberFormat="1" applyFont="1" applyFill="1" applyBorder="1" applyAlignment="1">
      <alignment wrapText="1"/>
    </xf>
    <xf numFmtId="4" fontId="27" fillId="3" borderId="2" xfId="0" applyNumberFormat="1" applyFont="1" applyFill="1" applyBorder="1" applyAlignment="1">
      <alignment wrapText="1"/>
    </xf>
    <xf numFmtId="4" fontId="28" fillId="8" borderId="2" xfId="0" applyNumberFormat="1" applyFont="1" applyFill="1" applyBorder="1" applyAlignment="1">
      <alignment wrapText="1"/>
    </xf>
    <xf numFmtId="4" fontId="27" fillId="4" borderId="2" xfId="0" applyNumberFormat="1" applyFont="1" applyFill="1" applyBorder="1" applyAlignment="1">
      <alignment wrapText="1"/>
    </xf>
    <xf numFmtId="4" fontId="27" fillId="5" borderId="2" xfId="0" applyNumberFormat="1" applyFont="1" applyFill="1" applyBorder="1" applyAlignment="1">
      <alignment wrapText="1"/>
    </xf>
    <xf numFmtId="4" fontId="27" fillId="6" borderId="2" xfId="0" applyNumberFormat="1" applyFont="1" applyFill="1" applyBorder="1" applyAlignment="1">
      <alignment wrapText="1"/>
    </xf>
    <xf numFmtId="4" fontId="27" fillId="7" borderId="2" xfId="0" applyNumberFormat="1" applyFont="1" applyFill="1" applyBorder="1" applyAlignment="1">
      <alignment wrapText="1"/>
    </xf>
    <xf numFmtId="4" fontId="28" fillId="9" borderId="2" xfId="0" applyNumberFormat="1" applyFont="1" applyFill="1" applyBorder="1" applyAlignment="1">
      <alignment wrapText="1"/>
    </xf>
    <xf numFmtId="49" fontId="46" fillId="0" borderId="2" xfId="0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165" fontId="47" fillId="2" borderId="2" xfId="0" applyNumberFormat="1" applyFont="1" applyFill="1" applyBorder="1" applyAlignment="1">
      <alignment wrapText="1"/>
    </xf>
    <xf numFmtId="165" fontId="47" fillId="3" borderId="2" xfId="0" applyNumberFormat="1" applyFont="1" applyFill="1" applyBorder="1" applyAlignment="1">
      <alignment wrapText="1"/>
    </xf>
    <xf numFmtId="165" fontId="47" fillId="8" borderId="2" xfId="0" applyNumberFormat="1" applyFont="1" applyFill="1" applyBorder="1" applyAlignment="1">
      <alignment wrapText="1"/>
    </xf>
    <xf numFmtId="165" fontId="47" fillId="4" borderId="2" xfId="0" applyNumberFormat="1" applyFont="1" applyFill="1" applyBorder="1" applyAlignment="1">
      <alignment wrapText="1"/>
    </xf>
    <xf numFmtId="165" fontId="47" fillId="9" borderId="2" xfId="0" applyNumberFormat="1" applyFont="1" applyFill="1" applyBorder="1" applyAlignment="1">
      <alignment wrapText="1"/>
    </xf>
    <xf numFmtId="165" fontId="47" fillId="5" borderId="2" xfId="0" applyNumberFormat="1" applyFont="1" applyFill="1" applyBorder="1" applyAlignment="1">
      <alignment wrapText="1"/>
    </xf>
    <xf numFmtId="165" fontId="47" fillId="6" borderId="2" xfId="0" applyNumberFormat="1" applyFont="1" applyFill="1" applyBorder="1" applyAlignment="1">
      <alignment wrapText="1"/>
    </xf>
    <xf numFmtId="165" fontId="47" fillId="7" borderId="2" xfId="0" applyNumberFormat="1" applyFont="1" applyFill="1" applyBorder="1" applyAlignment="1">
      <alignment wrapText="1"/>
    </xf>
    <xf numFmtId="0" fontId="48" fillId="9" borderId="0" xfId="0" applyFont="1" applyFill="1"/>
    <xf numFmtId="165" fontId="49" fillId="0" borderId="0" xfId="0" applyNumberFormat="1" applyFont="1" applyAlignment="1">
      <alignment vertical="center"/>
    </xf>
    <xf numFmtId="0" fontId="48" fillId="0" borderId="0" xfId="0" applyFont="1"/>
    <xf numFmtId="4" fontId="15" fillId="2" borderId="2" xfId="0" applyNumberFormat="1" applyFont="1" applyFill="1" applyBorder="1" applyAlignment="1">
      <alignment wrapText="1"/>
    </xf>
    <xf numFmtId="4" fontId="15" fillId="3" borderId="2" xfId="0" applyNumberFormat="1" applyFont="1" applyFill="1" applyBorder="1" applyAlignment="1">
      <alignment wrapText="1"/>
    </xf>
    <xf numFmtId="4" fontId="15" fillId="8" borderId="2" xfId="0" applyNumberFormat="1" applyFont="1" applyFill="1" applyBorder="1" applyAlignment="1">
      <alignment wrapText="1"/>
    </xf>
    <xf numFmtId="4" fontId="15" fillId="4" borderId="2" xfId="0" applyNumberFormat="1" applyFont="1" applyFill="1" applyBorder="1" applyAlignment="1">
      <alignment wrapText="1"/>
    </xf>
    <xf numFmtId="4" fontId="15" fillId="5" borderId="2" xfId="0" applyNumberFormat="1" applyFont="1" applyFill="1" applyBorder="1" applyAlignment="1">
      <alignment wrapText="1"/>
    </xf>
    <xf numFmtId="4" fontId="15" fillId="6" borderId="2" xfId="0" applyNumberFormat="1" applyFont="1" applyFill="1" applyBorder="1" applyAlignment="1">
      <alignment wrapText="1"/>
    </xf>
    <xf numFmtId="4" fontId="15" fillId="7" borderId="2" xfId="0" applyNumberFormat="1" applyFont="1" applyFill="1" applyBorder="1" applyAlignment="1">
      <alignment wrapText="1"/>
    </xf>
    <xf numFmtId="4" fontId="15" fillId="9" borderId="2" xfId="0" applyNumberFormat="1" applyFont="1" applyFill="1" applyBorder="1" applyAlignment="1">
      <alignment wrapText="1"/>
    </xf>
    <xf numFmtId="3" fontId="20" fillId="2" borderId="2" xfId="0" applyNumberFormat="1" applyFont="1" applyFill="1" applyBorder="1" applyAlignment="1">
      <alignment wrapText="1"/>
    </xf>
    <xf numFmtId="0" fontId="2" fillId="9" borderId="0" xfId="0" applyFont="1" applyFill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Alignment="1"/>
    <xf numFmtId="0" fontId="38" fillId="0" borderId="0" xfId="0" applyFont="1" applyAlignment="1">
      <alignment horizontal="left"/>
    </xf>
  </cellXfs>
  <cellStyles count="2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2" xfId="14"/>
    <cellStyle name="Отдельная ячейка" xfId="15"/>
    <cellStyle name="Отдельная ячейка - константа" xfId="16"/>
    <cellStyle name="Отдельная ячейка - константа [печать]" xfId="17"/>
    <cellStyle name="Отдельная ячейка [печать]" xfId="18"/>
    <cellStyle name="Отдельная ячейка-результат" xfId="19"/>
    <cellStyle name="Отдельная ячейка-результат [печать]" xfId="20"/>
    <cellStyle name="Свойства элементов измерения" xfId="21"/>
    <cellStyle name="Свойства элементов измерения [печать]" xfId="22"/>
    <cellStyle name="Элементы осей" xfId="23"/>
    <cellStyle name="Элементы осей [печать]" xfId="24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G96"/>
  <sheetViews>
    <sheetView tabSelected="1" topLeftCell="A61" zoomScale="75" workbookViewId="0">
      <selection activeCell="J41" sqref="J41"/>
    </sheetView>
  </sheetViews>
  <sheetFormatPr defaultRowHeight="48.75" customHeight="1" x14ac:dyDescent="0.2"/>
  <cols>
    <col min="1" max="1" width="31.7109375" style="13" customWidth="1"/>
    <col min="2" max="2" width="42.7109375" customWidth="1"/>
    <col min="3" max="3" width="26.140625" customWidth="1"/>
    <col min="4" max="4" width="27.5703125" customWidth="1"/>
    <col min="5" max="11" width="23.140625" customWidth="1"/>
    <col min="12" max="12" width="24.5703125" customWidth="1"/>
    <col min="13" max="13" width="24.85546875" customWidth="1"/>
    <col min="14" max="14" width="25.28515625" customWidth="1"/>
    <col min="15" max="15" width="22" customWidth="1"/>
    <col min="16" max="16" width="24.28515625" customWidth="1"/>
    <col min="17" max="17" width="24.7109375" customWidth="1"/>
    <col min="18" max="18" width="27.42578125" customWidth="1"/>
    <col min="19" max="19" width="25" customWidth="1"/>
    <col min="20" max="20" width="24.5703125" customWidth="1"/>
    <col min="21" max="21" width="29.85546875" customWidth="1"/>
    <col min="23" max="23" width="15.140625" bestFit="1" customWidth="1"/>
  </cols>
  <sheetData>
    <row r="1" spans="1:23" ht="28.5" customHeight="1" x14ac:dyDescent="0.35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92" t="s">
        <v>147</v>
      </c>
      <c r="T1" s="192"/>
      <c r="U1" s="192"/>
    </row>
    <row r="2" spans="1:23" ht="25.5" customHeight="1" x14ac:dyDescent="0.3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92" t="s">
        <v>148</v>
      </c>
      <c r="T2" s="192"/>
      <c r="U2" s="192"/>
    </row>
    <row r="3" spans="1:23" ht="24" customHeight="1" x14ac:dyDescent="0.3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92" t="s">
        <v>142</v>
      </c>
      <c r="T3" s="192"/>
      <c r="U3" s="192"/>
    </row>
    <row r="4" spans="1:23" ht="48.75" customHeight="1" x14ac:dyDescent="0.3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93" t="s">
        <v>149</v>
      </c>
      <c r="T4" s="193"/>
      <c r="U4" s="193"/>
    </row>
    <row r="5" spans="1:23" ht="63" customHeight="1" x14ac:dyDescent="0.35">
      <c r="A5" s="188" t="s">
        <v>159</v>
      </c>
      <c r="B5" s="188"/>
      <c r="C5" s="188"/>
      <c r="D5" s="188"/>
      <c r="E5" s="188"/>
      <c r="F5" s="188"/>
      <c r="G5" s="188"/>
      <c r="H5" s="188"/>
      <c r="I5" s="188"/>
      <c r="J5" s="1"/>
      <c r="K5" s="2"/>
      <c r="L5" s="2"/>
      <c r="M5" s="134"/>
      <c r="N5" s="134"/>
      <c r="O5" s="134"/>
      <c r="P5" s="134"/>
      <c r="Q5" s="134"/>
      <c r="R5" s="134"/>
      <c r="S5" s="134"/>
      <c r="T5" s="134"/>
      <c r="U5" s="134"/>
    </row>
    <row r="6" spans="1:23" ht="48.75" hidden="1" customHeight="1" x14ac:dyDescent="0.25">
      <c r="A6" s="189" t="s">
        <v>0</v>
      </c>
      <c r="B6" s="189"/>
      <c r="C6" s="189"/>
      <c r="D6" s="189"/>
      <c r="E6" s="189"/>
      <c r="F6" s="189"/>
      <c r="G6" s="189"/>
      <c r="H6" s="189"/>
      <c r="I6" s="3"/>
      <c r="J6" s="4"/>
      <c r="K6" s="3"/>
      <c r="L6" s="3"/>
      <c r="M6" s="134"/>
      <c r="N6" s="134"/>
      <c r="O6" s="134"/>
      <c r="P6" s="134"/>
      <c r="Q6" s="134"/>
      <c r="R6" s="134"/>
      <c r="S6" s="134"/>
      <c r="T6" s="134"/>
      <c r="U6" s="135" t="s">
        <v>1</v>
      </c>
    </row>
    <row r="7" spans="1:23" s="13" customFormat="1" ht="73.5" customHeight="1" x14ac:dyDescent="0.2">
      <c r="A7" s="6" t="s">
        <v>2</v>
      </c>
      <c r="B7" s="6" t="s">
        <v>3</v>
      </c>
      <c r="C7" s="7" t="s">
        <v>151</v>
      </c>
      <c r="D7" s="8" t="s">
        <v>4</v>
      </c>
      <c r="E7" s="6" t="s">
        <v>5</v>
      </c>
      <c r="F7" s="6" t="s">
        <v>6</v>
      </c>
      <c r="G7" s="6" t="s">
        <v>7</v>
      </c>
      <c r="H7" s="9" t="s">
        <v>8</v>
      </c>
      <c r="I7" s="6" t="s">
        <v>9</v>
      </c>
      <c r="J7" s="6" t="s">
        <v>10</v>
      </c>
      <c r="K7" s="6" t="s">
        <v>11</v>
      </c>
      <c r="L7" s="10" t="s">
        <v>12</v>
      </c>
      <c r="M7" s="11" t="s">
        <v>13</v>
      </c>
      <c r="N7" s="6" t="s">
        <v>14</v>
      </c>
      <c r="O7" s="6" t="s">
        <v>15</v>
      </c>
      <c r="P7" s="6" t="s">
        <v>16</v>
      </c>
      <c r="Q7" s="9" t="s">
        <v>17</v>
      </c>
      <c r="R7" s="12" t="s">
        <v>18</v>
      </c>
      <c r="S7" s="6" t="s">
        <v>19</v>
      </c>
      <c r="T7" s="6" t="s">
        <v>20</v>
      </c>
      <c r="U7" s="6" t="s">
        <v>21</v>
      </c>
    </row>
    <row r="8" spans="1:23" s="22" customFormat="1" ht="48.75" customHeight="1" x14ac:dyDescent="0.3">
      <c r="A8" s="123" t="s">
        <v>22</v>
      </c>
      <c r="B8" s="14" t="s">
        <v>23</v>
      </c>
      <c r="C8" s="15">
        <f>Q8+R8</f>
        <v>6690528</v>
      </c>
      <c r="D8" s="16">
        <f t="shared" ref="D8:D77" si="0">E8+F8+G8</f>
        <v>946112</v>
      </c>
      <c r="E8" s="17">
        <f>E9+E14+E23+E28+E29+E41+E53</f>
        <v>231104</v>
      </c>
      <c r="F8" s="17">
        <f>F9+F14+F22+F23+F28+F29+F41+F53</f>
        <v>350904</v>
      </c>
      <c r="G8" s="17">
        <f>G9+G14+G23+G28+G29+G41+G53</f>
        <v>364104</v>
      </c>
      <c r="H8" s="18">
        <f t="shared" ref="H8:H77" si="1">I8+J8+K8</f>
        <v>1518592</v>
      </c>
      <c r="I8" s="17">
        <f>I9+I14+I22+I23+I28+I29+I41+I53</f>
        <v>362104</v>
      </c>
      <c r="J8" s="17">
        <f>J9+J14+J22+J23+J28+J29+J41+J53</f>
        <v>790384</v>
      </c>
      <c r="K8" s="17">
        <f>K9+K14+K22+K23+K28+K29+K41+K53</f>
        <v>366104</v>
      </c>
      <c r="L8" s="19">
        <f>D8+H8</f>
        <v>2464704</v>
      </c>
      <c r="M8" s="20">
        <f>N8+O8+P8</f>
        <v>1206312</v>
      </c>
      <c r="N8" s="17">
        <f>N9+N14+N19+N23+N28+N29+N41+N44+N53+N55</f>
        <v>438104</v>
      </c>
      <c r="O8" s="17">
        <f>O9+O14+O19+O23+O28+O29+O41+O44+O53+O55</f>
        <v>376104</v>
      </c>
      <c r="P8" s="17">
        <f>P9+P14+P19+P23+P28+P29+P41+P44+P53+P55</f>
        <v>392104</v>
      </c>
      <c r="Q8" s="18">
        <f>L8+M8</f>
        <v>3671016</v>
      </c>
      <c r="R8" s="21">
        <f>S8+T8+U8</f>
        <v>3019512</v>
      </c>
      <c r="S8" s="17">
        <f>S9+S14+S22+S23+S28+S29+S41+S53</f>
        <v>641104</v>
      </c>
      <c r="T8" s="17">
        <f>T9+T14+T22+T23+T28+T29+T41+T53</f>
        <v>1257104</v>
      </c>
      <c r="U8" s="17">
        <f>U9+U14+U22+U23+U28+U29+U41+U53</f>
        <v>1121304</v>
      </c>
      <c r="W8" s="23"/>
    </row>
    <row r="9" spans="1:23" s="122" customFormat="1" ht="36" customHeight="1" x14ac:dyDescent="0.2">
      <c r="A9" s="112" t="s">
        <v>24</v>
      </c>
      <c r="B9" s="113" t="s">
        <v>25</v>
      </c>
      <c r="C9" s="115">
        <f t="shared" ref="C9:C77" si="2">Q9+R9</f>
        <v>2903000</v>
      </c>
      <c r="D9" s="116">
        <f t="shared" si="0"/>
        <v>483000</v>
      </c>
      <c r="E9" s="117">
        <f>SUM(E10:E13)</f>
        <v>83000</v>
      </c>
      <c r="F9" s="117">
        <f t="shared" ref="F9:G9" si="3">SUM(F10:F13)</f>
        <v>200000</v>
      </c>
      <c r="G9" s="117">
        <f t="shared" si="3"/>
        <v>200000</v>
      </c>
      <c r="H9" s="118">
        <f t="shared" si="1"/>
        <v>610000</v>
      </c>
      <c r="I9" s="117">
        <f>SUM(I10:I13)</f>
        <v>190000</v>
      </c>
      <c r="J9" s="117">
        <f t="shared" ref="J9" si="4">SUM(J10:J13)</f>
        <v>220000</v>
      </c>
      <c r="K9" s="117">
        <f t="shared" ref="K9" si="5">SUM(K10:K13)</f>
        <v>200000</v>
      </c>
      <c r="L9" s="119">
        <f t="shared" ref="L9:L77" si="6">D9+H9</f>
        <v>1093000</v>
      </c>
      <c r="M9" s="120">
        <f t="shared" ref="M9:M77" si="7">N9+O9+P9</f>
        <v>660000</v>
      </c>
      <c r="N9" s="117">
        <f>SUM(N10:N13)</f>
        <v>230000</v>
      </c>
      <c r="O9" s="117">
        <f t="shared" ref="O9" si="8">SUM(O10:O13)</f>
        <v>220000</v>
      </c>
      <c r="P9" s="117">
        <f t="shared" ref="P9" si="9">SUM(P10:P13)</f>
        <v>210000</v>
      </c>
      <c r="Q9" s="118">
        <f t="shared" ref="Q9:Q77" si="10">L9+M9</f>
        <v>1753000</v>
      </c>
      <c r="R9" s="121">
        <f t="shared" ref="R9:R77" si="11">S9+T9+U9</f>
        <v>1150000</v>
      </c>
      <c r="S9" s="117">
        <f>SUM(S10:S13)</f>
        <v>301000</v>
      </c>
      <c r="T9" s="117">
        <f t="shared" ref="T9" si="12">SUM(T10:T13)</f>
        <v>351000</v>
      </c>
      <c r="U9" s="117">
        <f t="shared" ref="U9" si="13">SUM(U10:U13)</f>
        <v>498000</v>
      </c>
      <c r="W9" s="114"/>
    </row>
    <row r="10" spans="1:23" s="5" customFormat="1" ht="100.5" customHeight="1" x14ac:dyDescent="0.3">
      <c r="A10" s="136" t="s">
        <v>26</v>
      </c>
      <c r="B10" s="137" t="s">
        <v>27</v>
      </c>
      <c r="C10" s="138">
        <f t="shared" si="2"/>
        <v>2891900</v>
      </c>
      <c r="D10" s="92">
        <f t="shared" si="0"/>
        <v>480900</v>
      </c>
      <c r="E10" s="17">
        <v>82300</v>
      </c>
      <c r="F10" s="17">
        <v>199300</v>
      </c>
      <c r="G10" s="17">
        <v>199300</v>
      </c>
      <c r="H10" s="93">
        <f t="shared" si="1"/>
        <v>607000</v>
      </c>
      <c r="I10" s="17">
        <v>189100</v>
      </c>
      <c r="J10" s="17">
        <v>219000</v>
      </c>
      <c r="K10" s="17">
        <v>198900</v>
      </c>
      <c r="L10" s="94">
        <f t="shared" si="6"/>
        <v>1087900</v>
      </c>
      <c r="M10" s="139">
        <f t="shared" si="7"/>
        <v>657000</v>
      </c>
      <c r="N10" s="17">
        <v>229000</v>
      </c>
      <c r="O10" s="17">
        <v>219000</v>
      </c>
      <c r="P10" s="17">
        <v>209000</v>
      </c>
      <c r="Q10" s="93">
        <f t="shared" si="10"/>
        <v>1744900</v>
      </c>
      <c r="R10" s="95">
        <f t="shared" si="11"/>
        <v>1147000</v>
      </c>
      <c r="S10" s="140">
        <v>300000</v>
      </c>
      <c r="T10" s="140">
        <v>350000</v>
      </c>
      <c r="U10" s="140">
        <v>497000</v>
      </c>
      <c r="W10" s="23"/>
    </row>
    <row r="11" spans="1:23" s="5" customFormat="1" ht="48.75" customHeight="1" x14ac:dyDescent="0.3">
      <c r="A11" s="136" t="s">
        <v>28</v>
      </c>
      <c r="B11" s="137" t="s">
        <v>29</v>
      </c>
      <c r="C11" s="138">
        <f t="shared" si="2"/>
        <v>100</v>
      </c>
      <c r="D11" s="92">
        <f t="shared" si="0"/>
        <v>0</v>
      </c>
      <c r="E11" s="17">
        <v>0</v>
      </c>
      <c r="F11" s="17">
        <v>0</v>
      </c>
      <c r="G11" s="17">
        <v>0</v>
      </c>
      <c r="H11" s="93">
        <f t="shared" si="1"/>
        <v>100</v>
      </c>
      <c r="I11" s="17">
        <v>0</v>
      </c>
      <c r="J11" s="17">
        <v>0</v>
      </c>
      <c r="K11" s="17">
        <v>100</v>
      </c>
      <c r="L11" s="94">
        <f t="shared" si="6"/>
        <v>100</v>
      </c>
      <c r="M11" s="139">
        <f t="shared" si="7"/>
        <v>0</v>
      </c>
      <c r="N11" s="17">
        <v>0</v>
      </c>
      <c r="O11" s="17">
        <v>0</v>
      </c>
      <c r="P11" s="17">
        <v>0</v>
      </c>
      <c r="Q11" s="93">
        <f t="shared" si="10"/>
        <v>100</v>
      </c>
      <c r="R11" s="95">
        <f t="shared" si="11"/>
        <v>0</v>
      </c>
      <c r="S11" s="140">
        <v>0</v>
      </c>
      <c r="T11" s="140">
        <v>0</v>
      </c>
      <c r="U11" s="140">
        <v>0</v>
      </c>
      <c r="W11" s="23"/>
    </row>
    <row r="12" spans="1:23" s="5" customFormat="1" ht="48.75" customHeight="1" x14ac:dyDescent="0.3">
      <c r="A12" s="136" t="s">
        <v>30</v>
      </c>
      <c r="B12" s="137" t="s">
        <v>31</v>
      </c>
      <c r="C12" s="138">
        <f t="shared" si="2"/>
        <v>9000</v>
      </c>
      <c r="D12" s="92">
        <f t="shared" si="0"/>
        <v>1800</v>
      </c>
      <c r="E12" s="17">
        <v>600</v>
      </c>
      <c r="F12" s="17">
        <v>600</v>
      </c>
      <c r="G12" s="17">
        <v>600</v>
      </c>
      <c r="H12" s="93">
        <f t="shared" si="1"/>
        <v>2400</v>
      </c>
      <c r="I12" s="17">
        <v>800</v>
      </c>
      <c r="J12" s="17">
        <v>800</v>
      </c>
      <c r="K12" s="17">
        <v>800</v>
      </c>
      <c r="L12" s="94">
        <f t="shared" si="6"/>
        <v>4200</v>
      </c>
      <c r="M12" s="139">
        <f t="shared" si="7"/>
        <v>2400</v>
      </c>
      <c r="N12" s="17">
        <v>800</v>
      </c>
      <c r="O12" s="17">
        <v>800</v>
      </c>
      <c r="P12" s="17">
        <v>800</v>
      </c>
      <c r="Q12" s="93">
        <f t="shared" si="10"/>
        <v>6600</v>
      </c>
      <c r="R12" s="95">
        <f t="shared" si="11"/>
        <v>2400</v>
      </c>
      <c r="S12" s="140">
        <v>800</v>
      </c>
      <c r="T12" s="140">
        <v>800</v>
      </c>
      <c r="U12" s="140">
        <v>800</v>
      </c>
      <c r="W12" s="23"/>
    </row>
    <row r="13" spans="1:23" s="5" customFormat="1" ht="48.75" customHeight="1" x14ac:dyDescent="0.3">
      <c r="A13" s="136" t="s">
        <v>32</v>
      </c>
      <c r="B13" s="137" t="s">
        <v>33</v>
      </c>
      <c r="C13" s="138">
        <f t="shared" si="2"/>
        <v>2000</v>
      </c>
      <c r="D13" s="92">
        <f t="shared" si="0"/>
        <v>300</v>
      </c>
      <c r="E13" s="17">
        <v>100</v>
      </c>
      <c r="F13" s="17">
        <v>100</v>
      </c>
      <c r="G13" s="17">
        <v>100</v>
      </c>
      <c r="H13" s="93">
        <f t="shared" si="1"/>
        <v>500</v>
      </c>
      <c r="I13" s="17">
        <v>100</v>
      </c>
      <c r="J13" s="17">
        <v>200</v>
      </c>
      <c r="K13" s="17">
        <v>200</v>
      </c>
      <c r="L13" s="94">
        <f t="shared" si="6"/>
        <v>800</v>
      </c>
      <c r="M13" s="139">
        <f t="shared" si="7"/>
        <v>600</v>
      </c>
      <c r="N13" s="17">
        <v>200</v>
      </c>
      <c r="O13" s="17">
        <v>200</v>
      </c>
      <c r="P13" s="17">
        <v>200</v>
      </c>
      <c r="Q13" s="93">
        <f t="shared" si="10"/>
        <v>1400</v>
      </c>
      <c r="R13" s="95">
        <f t="shared" si="11"/>
        <v>600</v>
      </c>
      <c r="S13" s="140">
        <v>200</v>
      </c>
      <c r="T13" s="140">
        <v>200</v>
      </c>
      <c r="U13" s="140">
        <v>200</v>
      </c>
      <c r="W13" s="23"/>
    </row>
    <row r="14" spans="1:23" s="32" customFormat="1" ht="48.75" customHeight="1" x14ac:dyDescent="0.3">
      <c r="A14" s="112" t="s">
        <v>152</v>
      </c>
      <c r="B14" s="24" t="s">
        <v>34</v>
      </c>
      <c r="C14" s="25">
        <f>Q14+R14</f>
        <v>1632300</v>
      </c>
      <c r="D14" s="26">
        <f t="shared" si="0"/>
        <v>408075</v>
      </c>
      <c r="E14" s="27">
        <f>E15+E16+E17+E18</f>
        <v>136025</v>
      </c>
      <c r="F14" s="27">
        <f>F15+F16+F17+F18</f>
        <v>136025</v>
      </c>
      <c r="G14" s="27">
        <f>G15+G16+G17+G18</f>
        <v>136025</v>
      </c>
      <c r="H14" s="28">
        <f t="shared" si="1"/>
        <v>408075</v>
      </c>
      <c r="I14" s="27">
        <f>I15+I16+I17+I18</f>
        <v>136025</v>
      </c>
      <c r="J14" s="27">
        <f>J15+J16+J17+J18</f>
        <v>136025</v>
      </c>
      <c r="K14" s="27">
        <f>K15+K16+K17+K18</f>
        <v>136025</v>
      </c>
      <c r="L14" s="29">
        <f>H14+D14</f>
        <v>816150</v>
      </c>
      <c r="M14" s="30">
        <f>P14+O14+N14</f>
        <v>408075</v>
      </c>
      <c r="N14" s="27">
        <f>N15+N16+N17+N18</f>
        <v>136025</v>
      </c>
      <c r="O14" s="27">
        <f>O15+O16+O17+O18</f>
        <v>136025</v>
      </c>
      <c r="P14" s="27">
        <f>P15+P16+P17+P18</f>
        <v>136025</v>
      </c>
      <c r="Q14" s="28">
        <f t="shared" si="10"/>
        <v>1224225</v>
      </c>
      <c r="R14" s="31">
        <f>U14+T14+S14</f>
        <v>408075</v>
      </c>
      <c r="S14" s="27">
        <f>S15+S16+S17+S18</f>
        <v>136025</v>
      </c>
      <c r="T14" s="27">
        <f>T15+T16+T17+T18</f>
        <v>136025</v>
      </c>
      <c r="U14" s="27">
        <f>U15+U16+U17+U18</f>
        <v>136025</v>
      </c>
      <c r="W14" s="23"/>
    </row>
    <row r="15" spans="1:23" s="5" customFormat="1" ht="105.75" customHeight="1" x14ac:dyDescent="0.3">
      <c r="A15" s="136" t="s">
        <v>153</v>
      </c>
      <c r="B15" s="137" t="s">
        <v>35</v>
      </c>
      <c r="C15" s="138">
        <f>SUM(Q15+R15)</f>
        <v>841800</v>
      </c>
      <c r="D15" s="92">
        <f t="shared" si="0"/>
        <v>210450</v>
      </c>
      <c r="E15" s="140">
        <v>70150</v>
      </c>
      <c r="F15" s="140">
        <v>70150</v>
      </c>
      <c r="G15" s="140">
        <v>70150</v>
      </c>
      <c r="H15" s="93">
        <f t="shared" si="1"/>
        <v>210450</v>
      </c>
      <c r="I15" s="140">
        <v>70150</v>
      </c>
      <c r="J15" s="140">
        <v>70150</v>
      </c>
      <c r="K15" s="140">
        <v>70150</v>
      </c>
      <c r="L15" s="94">
        <f>H15+D15</f>
        <v>420900</v>
      </c>
      <c r="M15" s="139">
        <f>P15+O15+N15</f>
        <v>210450</v>
      </c>
      <c r="N15" s="140">
        <v>70150</v>
      </c>
      <c r="O15" s="140">
        <v>70150</v>
      </c>
      <c r="P15" s="140">
        <v>70150</v>
      </c>
      <c r="Q15" s="93">
        <f t="shared" si="10"/>
        <v>631350</v>
      </c>
      <c r="R15" s="95">
        <f>U15+T15+S15</f>
        <v>210450</v>
      </c>
      <c r="S15" s="140">
        <v>70150</v>
      </c>
      <c r="T15" s="140">
        <v>70150</v>
      </c>
      <c r="U15" s="140">
        <v>70150</v>
      </c>
      <c r="W15" s="23"/>
    </row>
    <row r="16" spans="1:23" s="5" customFormat="1" ht="132.75" customHeight="1" x14ac:dyDescent="0.3">
      <c r="A16" s="136" t="s">
        <v>154</v>
      </c>
      <c r="B16" s="137" t="s">
        <v>36</v>
      </c>
      <c r="C16" s="138">
        <f>SUM(Q16+R16)</f>
        <v>4500</v>
      </c>
      <c r="D16" s="92">
        <f t="shared" si="0"/>
        <v>1125</v>
      </c>
      <c r="E16" s="140">
        <v>375</v>
      </c>
      <c r="F16" s="140">
        <v>375</v>
      </c>
      <c r="G16" s="140">
        <v>375</v>
      </c>
      <c r="H16" s="93">
        <f t="shared" si="1"/>
        <v>1125</v>
      </c>
      <c r="I16" s="140">
        <v>375</v>
      </c>
      <c r="J16" s="140">
        <v>375</v>
      </c>
      <c r="K16" s="140">
        <v>375</v>
      </c>
      <c r="L16" s="94">
        <f>H16+D16</f>
        <v>2250</v>
      </c>
      <c r="M16" s="139">
        <f>P16+O16+N16</f>
        <v>1125</v>
      </c>
      <c r="N16" s="140">
        <v>375</v>
      </c>
      <c r="O16" s="140">
        <v>375</v>
      </c>
      <c r="P16" s="140">
        <v>375</v>
      </c>
      <c r="Q16" s="93">
        <f t="shared" si="10"/>
        <v>3375</v>
      </c>
      <c r="R16" s="95">
        <f>U16+T16+S16</f>
        <v>1125</v>
      </c>
      <c r="S16" s="140">
        <v>375</v>
      </c>
      <c r="T16" s="140">
        <v>375</v>
      </c>
      <c r="U16" s="140">
        <v>375</v>
      </c>
      <c r="W16" s="23"/>
    </row>
    <row r="17" spans="1:23" s="5" customFormat="1" ht="112.5" customHeight="1" x14ac:dyDescent="0.3">
      <c r="A17" s="136" t="s">
        <v>155</v>
      </c>
      <c r="B17" s="137" t="s">
        <v>37</v>
      </c>
      <c r="C17" s="138">
        <f>SUM(Q17+R17)</f>
        <v>786000</v>
      </c>
      <c r="D17" s="92">
        <f t="shared" si="0"/>
        <v>196500</v>
      </c>
      <c r="E17" s="140">
        <v>65500</v>
      </c>
      <c r="F17" s="140">
        <v>65500</v>
      </c>
      <c r="G17" s="140">
        <v>65500</v>
      </c>
      <c r="H17" s="93">
        <f t="shared" si="1"/>
        <v>196500</v>
      </c>
      <c r="I17" s="140">
        <v>65500</v>
      </c>
      <c r="J17" s="140">
        <v>65500</v>
      </c>
      <c r="K17" s="140">
        <v>65500</v>
      </c>
      <c r="L17" s="94">
        <f>H17+D17</f>
        <v>393000</v>
      </c>
      <c r="M17" s="139">
        <f>P17+O17+N17</f>
        <v>196500</v>
      </c>
      <c r="N17" s="140">
        <v>65500</v>
      </c>
      <c r="O17" s="140">
        <v>65500</v>
      </c>
      <c r="P17" s="140">
        <v>65500</v>
      </c>
      <c r="Q17" s="93">
        <f t="shared" si="10"/>
        <v>589500</v>
      </c>
      <c r="R17" s="95">
        <f>U17+T17+S17</f>
        <v>196500</v>
      </c>
      <c r="S17" s="140">
        <v>65500</v>
      </c>
      <c r="T17" s="140">
        <v>65500</v>
      </c>
      <c r="U17" s="140">
        <v>65500</v>
      </c>
      <c r="W17" s="23"/>
    </row>
    <row r="18" spans="1:23" s="5" customFormat="1" ht="48.75" hidden="1" customHeight="1" x14ac:dyDescent="0.3">
      <c r="A18" s="136" t="s">
        <v>38</v>
      </c>
      <c r="B18" s="137" t="s">
        <v>39</v>
      </c>
      <c r="C18" s="138">
        <f>SUM(Q18+R18)</f>
        <v>0</v>
      </c>
      <c r="D18" s="92">
        <f t="shared" si="0"/>
        <v>0</v>
      </c>
      <c r="E18" s="140">
        <v>0</v>
      </c>
      <c r="F18" s="140">
        <v>0</v>
      </c>
      <c r="G18" s="140">
        <v>0</v>
      </c>
      <c r="H18" s="93">
        <f t="shared" si="1"/>
        <v>0</v>
      </c>
      <c r="I18" s="140">
        <v>0</v>
      </c>
      <c r="J18" s="140">
        <v>0</v>
      </c>
      <c r="K18" s="140">
        <v>0</v>
      </c>
      <c r="L18" s="94">
        <f>H18+D18</f>
        <v>0</v>
      </c>
      <c r="M18" s="139">
        <f>P18+O18+N18</f>
        <v>0</v>
      </c>
      <c r="N18" s="140">
        <v>0</v>
      </c>
      <c r="O18" s="140">
        <v>0</v>
      </c>
      <c r="P18" s="140">
        <v>0</v>
      </c>
      <c r="Q18" s="93">
        <f t="shared" si="10"/>
        <v>0</v>
      </c>
      <c r="R18" s="95">
        <f>U18+T18+S18</f>
        <v>0</v>
      </c>
      <c r="S18" s="140">
        <v>0</v>
      </c>
      <c r="T18" s="140">
        <v>0</v>
      </c>
      <c r="U18" s="140">
        <v>0</v>
      </c>
      <c r="W18" s="23"/>
    </row>
    <row r="19" spans="1:23" s="32" customFormat="1" ht="48.75" hidden="1" customHeight="1" x14ac:dyDescent="0.3">
      <c r="A19" s="112" t="s">
        <v>40</v>
      </c>
      <c r="B19" s="24" t="s">
        <v>41</v>
      </c>
      <c r="C19" s="25">
        <f t="shared" si="2"/>
        <v>0</v>
      </c>
      <c r="D19" s="26">
        <f t="shared" si="0"/>
        <v>0</v>
      </c>
      <c r="E19" s="27">
        <f>E20+E21</f>
        <v>0</v>
      </c>
      <c r="F19" s="27">
        <f>F20+F21</f>
        <v>0</v>
      </c>
      <c r="G19" s="27">
        <f>G20+G21</f>
        <v>0</v>
      </c>
      <c r="H19" s="28">
        <f t="shared" si="1"/>
        <v>0</v>
      </c>
      <c r="I19" s="27">
        <f>I20+I21</f>
        <v>0</v>
      </c>
      <c r="J19" s="27">
        <f>J20+J21</f>
        <v>0</v>
      </c>
      <c r="K19" s="27">
        <f>K20+K21</f>
        <v>0</v>
      </c>
      <c r="L19" s="29">
        <f t="shared" si="6"/>
        <v>0</v>
      </c>
      <c r="M19" s="30">
        <f t="shared" si="7"/>
        <v>0</v>
      </c>
      <c r="N19" s="27">
        <f>N20+N21</f>
        <v>0</v>
      </c>
      <c r="O19" s="27">
        <f>O20+O21</f>
        <v>0</v>
      </c>
      <c r="P19" s="27">
        <f>P20+P21</f>
        <v>0</v>
      </c>
      <c r="Q19" s="28">
        <f t="shared" si="10"/>
        <v>0</v>
      </c>
      <c r="R19" s="31">
        <f t="shared" si="11"/>
        <v>0</v>
      </c>
      <c r="S19" s="27">
        <f>S20+S21</f>
        <v>0</v>
      </c>
      <c r="T19" s="27">
        <f>T20+T21</f>
        <v>0</v>
      </c>
      <c r="U19" s="27">
        <f>U20+U21</f>
        <v>0</v>
      </c>
      <c r="W19" s="23"/>
    </row>
    <row r="20" spans="1:23" s="5" customFormat="1" ht="48.75" hidden="1" customHeight="1" x14ac:dyDescent="0.3">
      <c r="A20" s="136" t="s">
        <v>42</v>
      </c>
      <c r="B20" s="137" t="s">
        <v>41</v>
      </c>
      <c r="C20" s="138">
        <f t="shared" si="2"/>
        <v>0</v>
      </c>
      <c r="D20" s="92">
        <f t="shared" si="0"/>
        <v>0</v>
      </c>
      <c r="E20" s="17">
        <v>0</v>
      </c>
      <c r="F20" s="17">
        <v>0</v>
      </c>
      <c r="G20" s="17">
        <v>0</v>
      </c>
      <c r="H20" s="93">
        <f t="shared" si="1"/>
        <v>0</v>
      </c>
      <c r="I20" s="140">
        <v>0</v>
      </c>
      <c r="J20" s="140">
        <v>0</v>
      </c>
      <c r="K20" s="140">
        <v>0</v>
      </c>
      <c r="L20" s="94">
        <f t="shared" si="6"/>
        <v>0</v>
      </c>
      <c r="M20" s="139">
        <f t="shared" si="7"/>
        <v>0</v>
      </c>
      <c r="N20" s="140">
        <v>0</v>
      </c>
      <c r="O20" s="140">
        <v>0</v>
      </c>
      <c r="P20" s="140">
        <v>0</v>
      </c>
      <c r="Q20" s="93">
        <f t="shared" si="10"/>
        <v>0</v>
      </c>
      <c r="R20" s="95">
        <f t="shared" si="11"/>
        <v>0</v>
      </c>
      <c r="S20" s="140">
        <v>0</v>
      </c>
      <c r="T20" s="140">
        <v>0</v>
      </c>
      <c r="U20" s="140">
        <v>0</v>
      </c>
      <c r="V20" s="33"/>
      <c r="W20" s="23"/>
    </row>
    <row r="21" spans="1:23" s="5" customFormat="1" ht="48.75" hidden="1" customHeight="1" x14ac:dyDescent="0.3">
      <c r="A21" s="136" t="s">
        <v>43</v>
      </c>
      <c r="B21" s="137" t="s">
        <v>44</v>
      </c>
      <c r="C21" s="138">
        <f t="shared" si="2"/>
        <v>0</v>
      </c>
      <c r="D21" s="92">
        <f t="shared" si="0"/>
        <v>0</v>
      </c>
      <c r="E21" s="17">
        <v>0</v>
      </c>
      <c r="F21" s="17">
        <v>0</v>
      </c>
      <c r="G21" s="17">
        <v>0</v>
      </c>
      <c r="H21" s="93">
        <f t="shared" si="1"/>
        <v>0</v>
      </c>
      <c r="I21" s="140">
        <v>0</v>
      </c>
      <c r="J21" s="140">
        <v>0</v>
      </c>
      <c r="K21" s="140">
        <v>0</v>
      </c>
      <c r="L21" s="94">
        <f t="shared" si="6"/>
        <v>0</v>
      </c>
      <c r="M21" s="139">
        <f t="shared" si="7"/>
        <v>0</v>
      </c>
      <c r="N21" s="140">
        <v>0</v>
      </c>
      <c r="O21" s="140">
        <v>0</v>
      </c>
      <c r="P21" s="140">
        <v>0</v>
      </c>
      <c r="Q21" s="93">
        <f t="shared" si="10"/>
        <v>0</v>
      </c>
      <c r="R21" s="95">
        <f t="shared" si="11"/>
        <v>0</v>
      </c>
      <c r="S21" s="140">
        <v>0</v>
      </c>
      <c r="T21" s="140">
        <v>0</v>
      </c>
      <c r="U21" s="140">
        <v>0</v>
      </c>
      <c r="V21" s="33"/>
      <c r="W21" s="23"/>
    </row>
    <row r="22" spans="1:23" s="178" customFormat="1" ht="48.75" customHeight="1" x14ac:dyDescent="0.3">
      <c r="A22" s="166" t="s">
        <v>150</v>
      </c>
      <c r="B22" s="167" t="s">
        <v>41</v>
      </c>
      <c r="C22" s="168">
        <f>Q22+R22</f>
        <v>2000</v>
      </c>
      <c r="D22" s="169">
        <f>E22+F22+G22</f>
        <v>0</v>
      </c>
      <c r="E22" s="170">
        <v>0</v>
      </c>
      <c r="F22" s="170">
        <v>0</v>
      </c>
      <c r="G22" s="170">
        <v>0</v>
      </c>
      <c r="H22" s="171">
        <f t="shared" si="1"/>
        <v>2000</v>
      </c>
      <c r="I22" s="172">
        <v>2000</v>
      </c>
      <c r="J22" s="172">
        <v>0</v>
      </c>
      <c r="K22" s="172">
        <v>0</v>
      </c>
      <c r="L22" s="173">
        <f>D22+H22</f>
        <v>2000</v>
      </c>
      <c r="M22" s="174">
        <f>N22+O22+P22</f>
        <v>0</v>
      </c>
      <c r="N22" s="172">
        <v>0</v>
      </c>
      <c r="O22" s="172">
        <v>0</v>
      </c>
      <c r="P22" s="172">
        <v>0</v>
      </c>
      <c r="Q22" s="171">
        <f>L22+M22</f>
        <v>2000</v>
      </c>
      <c r="R22" s="175">
        <f>S22+T22+U22</f>
        <v>0</v>
      </c>
      <c r="S22" s="172">
        <v>0</v>
      </c>
      <c r="T22" s="172">
        <v>0</v>
      </c>
      <c r="U22" s="172">
        <v>0</v>
      </c>
      <c r="V22" s="176"/>
      <c r="W22" s="177"/>
    </row>
    <row r="23" spans="1:23" s="32" customFormat="1" ht="48.75" customHeight="1" x14ac:dyDescent="0.3">
      <c r="A23" s="112" t="s">
        <v>45</v>
      </c>
      <c r="B23" s="98" t="s">
        <v>46</v>
      </c>
      <c r="C23" s="25">
        <f t="shared" si="2"/>
        <v>1644000</v>
      </c>
      <c r="D23" s="26">
        <f t="shared" si="0"/>
        <v>36800</v>
      </c>
      <c r="E23" s="27">
        <f>E24+E25</f>
        <v>7000</v>
      </c>
      <c r="F23" s="27">
        <f>F24+F25</f>
        <v>9800</v>
      </c>
      <c r="G23" s="27">
        <f>G24+G25</f>
        <v>20000</v>
      </c>
      <c r="H23" s="28">
        <f t="shared" si="1"/>
        <v>64000</v>
      </c>
      <c r="I23" s="27">
        <f>I24+I25</f>
        <v>28000</v>
      </c>
      <c r="J23" s="27">
        <f>J24+J25</f>
        <v>14000</v>
      </c>
      <c r="K23" s="27">
        <f>K24+K25</f>
        <v>22000</v>
      </c>
      <c r="L23" s="29">
        <f t="shared" si="6"/>
        <v>100800</v>
      </c>
      <c r="M23" s="30">
        <f t="shared" si="7"/>
        <v>111000</v>
      </c>
      <c r="N23" s="27">
        <f>N24+N25</f>
        <v>64000</v>
      </c>
      <c r="O23" s="27">
        <f>O24+O25</f>
        <v>11000</v>
      </c>
      <c r="P23" s="27">
        <f>P24+P25</f>
        <v>36000</v>
      </c>
      <c r="Q23" s="28">
        <f t="shared" si="10"/>
        <v>211800</v>
      </c>
      <c r="R23" s="31">
        <f t="shared" si="11"/>
        <v>1432200</v>
      </c>
      <c r="S23" s="27">
        <f>S24+S25</f>
        <v>196000</v>
      </c>
      <c r="T23" s="27">
        <f>T24+T25</f>
        <v>764000</v>
      </c>
      <c r="U23" s="27">
        <f>U24+U25</f>
        <v>472200</v>
      </c>
      <c r="W23" s="23"/>
    </row>
    <row r="24" spans="1:23" s="43" customFormat="1" ht="75" customHeight="1" x14ac:dyDescent="0.3">
      <c r="A24" s="124" t="s">
        <v>47</v>
      </c>
      <c r="B24" s="34" t="s">
        <v>48</v>
      </c>
      <c r="C24" s="35">
        <f t="shared" si="2"/>
        <v>960000</v>
      </c>
      <c r="D24" s="36">
        <f t="shared" si="0"/>
        <v>13800</v>
      </c>
      <c r="E24" s="37">
        <v>3000</v>
      </c>
      <c r="F24" s="37">
        <v>800</v>
      </c>
      <c r="G24" s="37">
        <v>10000</v>
      </c>
      <c r="H24" s="38">
        <f t="shared" si="1"/>
        <v>24000</v>
      </c>
      <c r="I24" s="39">
        <v>2000</v>
      </c>
      <c r="J24" s="39">
        <v>2000</v>
      </c>
      <c r="K24" s="39">
        <v>20000</v>
      </c>
      <c r="L24" s="40">
        <f t="shared" si="6"/>
        <v>37800</v>
      </c>
      <c r="M24" s="41">
        <f t="shared" si="7"/>
        <v>9000</v>
      </c>
      <c r="N24" s="37">
        <v>2000</v>
      </c>
      <c r="O24" s="37">
        <v>1000</v>
      </c>
      <c r="P24" s="37">
        <v>6000</v>
      </c>
      <c r="Q24" s="38">
        <f t="shared" si="10"/>
        <v>46800</v>
      </c>
      <c r="R24" s="42">
        <f t="shared" si="11"/>
        <v>913200</v>
      </c>
      <c r="S24" s="39">
        <v>50000</v>
      </c>
      <c r="T24" s="39">
        <v>544000</v>
      </c>
      <c r="U24" s="39">
        <v>319200</v>
      </c>
      <c r="W24" s="23"/>
    </row>
    <row r="25" spans="1:23" s="43" customFormat="1" ht="48.75" customHeight="1" x14ac:dyDescent="0.3">
      <c r="A25" s="124" t="s">
        <v>49</v>
      </c>
      <c r="B25" s="132" t="s">
        <v>50</v>
      </c>
      <c r="C25" s="35">
        <f t="shared" si="2"/>
        <v>684000</v>
      </c>
      <c r="D25" s="36">
        <f t="shared" si="0"/>
        <v>23000</v>
      </c>
      <c r="E25" s="37">
        <f>E26+E27</f>
        <v>4000</v>
      </c>
      <c r="F25" s="37">
        <f>F26+F27</f>
        <v>9000</v>
      </c>
      <c r="G25" s="37">
        <f>G26+G27</f>
        <v>10000</v>
      </c>
      <c r="H25" s="38">
        <f t="shared" si="1"/>
        <v>40000</v>
      </c>
      <c r="I25" s="37">
        <f>I26+I27</f>
        <v>26000</v>
      </c>
      <c r="J25" s="37">
        <f>J26+J27</f>
        <v>12000</v>
      </c>
      <c r="K25" s="37">
        <f>K26+K27</f>
        <v>2000</v>
      </c>
      <c r="L25" s="40">
        <f t="shared" si="6"/>
        <v>63000</v>
      </c>
      <c r="M25" s="41">
        <f t="shared" si="7"/>
        <v>102000</v>
      </c>
      <c r="N25" s="37">
        <f>N26+N27</f>
        <v>62000</v>
      </c>
      <c r="O25" s="37">
        <f>O26+O27</f>
        <v>10000</v>
      </c>
      <c r="P25" s="37">
        <f>P26+P27</f>
        <v>30000</v>
      </c>
      <c r="Q25" s="38">
        <f t="shared" si="10"/>
        <v>165000</v>
      </c>
      <c r="R25" s="42">
        <f t="shared" si="11"/>
        <v>519000</v>
      </c>
      <c r="S25" s="37">
        <f>S26+S27</f>
        <v>146000</v>
      </c>
      <c r="T25" s="37">
        <f>T26+T27</f>
        <v>220000</v>
      </c>
      <c r="U25" s="37">
        <f>U26+U27</f>
        <v>153000</v>
      </c>
      <c r="W25" s="23"/>
    </row>
    <row r="26" spans="1:23" s="44" customFormat="1" ht="56.25" customHeight="1" x14ac:dyDescent="0.3">
      <c r="A26" s="141" t="s">
        <v>51</v>
      </c>
      <c r="B26" s="142" t="s">
        <v>52</v>
      </c>
      <c r="C26" s="85">
        <f t="shared" si="2"/>
        <v>144000</v>
      </c>
      <c r="D26" s="86">
        <f t="shared" si="0"/>
        <v>12000</v>
      </c>
      <c r="E26" s="143">
        <v>1000</v>
      </c>
      <c r="F26" s="143">
        <v>6000</v>
      </c>
      <c r="G26" s="143">
        <v>5000</v>
      </c>
      <c r="H26" s="88">
        <f t="shared" si="1"/>
        <v>30000</v>
      </c>
      <c r="I26" s="143">
        <v>20000</v>
      </c>
      <c r="J26" s="143">
        <v>10000</v>
      </c>
      <c r="K26" s="143">
        <v>0</v>
      </c>
      <c r="L26" s="89">
        <f t="shared" si="6"/>
        <v>42000</v>
      </c>
      <c r="M26" s="90">
        <f t="shared" si="7"/>
        <v>52000</v>
      </c>
      <c r="N26" s="143">
        <v>52000</v>
      </c>
      <c r="O26" s="143">
        <v>0</v>
      </c>
      <c r="P26" s="143">
        <v>0</v>
      </c>
      <c r="Q26" s="88">
        <f t="shared" si="10"/>
        <v>94000</v>
      </c>
      <c r="R26" s="91">
        <f t="shared" si="11"/>
        <v>50000</v>
      </c>
      <c r="S26" s="87">
        <v>46000</v>
      </c>
      <c r="T26" s="87">
        <v>0</v>
      </c>
      <c r="U26" s="87">
        <v>4000</v>
      </c>
      <c r="W26" s="23"/>
    </row>
    <row r="27" spans="1:23" s="44" customFormat="1" ht="67.5" customHeight="1" x14ac:dyDescent="0.3">
      <c r="A27" s="141" t="s">
        <v>53</v>
      </c>
      <c r="B27" s="142" t="s">
        <v>54</v>
      </c>
      <c r="C27" s="85">
        <f t="shared" si="2"/>
        <v>540000</v>
      </c>
      <c r="D27" s="86">
        <f t="shared" si="0"/>
        <v>11000</v>
      </c>
      <c r="E27" s="143">
        <v>3000</v>
      </c>
      <c r="F27" s="143">
        <v>3000</v>
      </c>
      <c r="G27" s="143">
        <v>5000</v>
      </c>
      <c r="H27" s="88">
        <f t="shared" si="1"/>
        <v>10000</v>
      </c>
      <c r="I27" s="143">
        <v>6000</v>
      </c>
      <c r="J27" s="143">
        <v>2000</v>
      </c>
      <c r="K27" s="143">
        <v>2000</v>
      </c>
      <c r="L27" s="89">
        <f t="shared" si="6"/>
        <v>21000</v>
      </c>
      <c r="M27" s="90">
        <f t="shared" si="7"/>
        <v>50000</v>
      </c>
      <c r="N27" s="143">
        <v>10000</v>
      </c>
      <c r="O27" s="143">
        <v>10000</v>
      </c>
      <c r="P27" s="143">
        <v>30000</v>
      </c>
      <c r="Q27" s="88">
        <f t="shared" si="10"/>
        <v>71000</v>
      </c>
      <c r="R27" s="91">
        <f t="shared" si="11"/>
        <v>469000</v>
      </c>
      <c r="S27" s="143">
        <v>100000</v>
      </c>
      <c r="T27" s="143">
        <v>220000</v>
      </c>
      <c r="U27" s="143">
        <v>149000</v>
      </c>
      <c r="W27" s="23"/>
    </row>
    <row r="28" spans="1:23" s="32" customFormat="1" ht="48.75" customHeight="1" x14ac:dyDescent="0.3">
      <c r="A28" s="112" t="s">
        <v>55</v>
      </c>
      <c r="B28" s="24" t="s">
        <v>56</v>
      </c>
      <c r="C28" s="25">
        <f t="shared" si="2"/>
        <v>0</v>
      </c>
      <c r="D28" s="26">
        <f t="shared" si="0"/>
        <v>0</v>
      </c>
      <c r="E28" s="27">
        <v>0</v>
      </c>
      <c r="F28" s="27">
        <v>0</v>
      </c>
      <c r="G28" s="27">
        <v>0</v>
      </c>
      <c r="H28" s="28">
        <f t="shared" si="1"/>
        <v>0</v>
      </c>
      <c r="I28" s="27">
        <v>0</v>
      </c>
      <c r="J28" s="27">
        <v>0</v>
      </c>
      <c r="K28" s="27">
        <v>0</v>
      </c>
      <c r="L28" s="29">
        <f t="shared" si="6"/>
        <v>0</v>
      </c>
      <c r="M28" s="30">
        <f t="shared" si="7"/>
        <v>0</v>
      </c>
      <c r="N28" s="27">
        <v>0</v>
      </c>
      <c r="O28" s="27">
        <v>0</v>
      </c>
      <c r="P28" s="27">
        <v>0</v>
      </c>
      <c r="Q28" s="28">
        <f t="shared" si="10"/>
        <v>0</v>
      </c>
      <c r="R28" s="31">
        <f t="shared" si="11"/>
        <v>0</v>
      </c>
      <c r="S28" s="27">
        <v>0</v>
      </c>
      <c r="T28" s="27">
        <v>0</v>
      </c>
      <c r="U28" s="27">
        <v>0</v>
      </c>
      <c r="W28" s="23"/>
    </row>
    <row r="29" spans="1:23" s="32" customFormat="1" ht="48.75" customHeight="1" x14ac:dyDescent="0.3">
      <c r="A29" s="112" t="s">
        <v>57</v>
      </c>
      <c r="B29" s="24" t="s">
        <v>58</v>
      </c>
      <c r="C29" s="25">
        <f>Q29+R29</f>
        <v>474228</v>
      </c>
      <c r="D29" s="26">
        <f t="shared" si="0"/>
        <v>15237</v>
      </c>
      <c r="E29" s="27">
        <f>E30+E31+E37+E38+E39+E40</f>
        <v>5079</v>
      </c>
      <c r="F29" s="27">
        <f>F30+F31+F37+F38+F39+F40</f>
        <v>5079</v>
      </c>
      <c r="G29" s="27">
        <f>G30+G31+G37+G38+G39+G40</f>
        <v>5079</v>
      </c>
      <c r="H29" s="28">
        <f t="shared" si="1"/>
        <v>428517</v>
      </c>
      <c r="I29" s="27">
        <f>I30+I31+I37+I38+I39+I40</f>
        <v>5079</v>
      </c>
      <c r="J29" s="27">
        <f>J30+J31+J37+J38+J39+J40</f>
        <v>418359</v>
      </c>
      <c r="K29" s="27">
        <f>K30+K31+K37+K38+K39+K40</f>
        <v>5079</v>
      </c>
      <c r="L29" s="29">
        <f t="shared" si="6"/>
        <v>443754</v>
      </c>
      <c r="M29" s="30">
        <f t="shared" si="7"/>
        <v>15237</v>
      </c>
      <c r="N29" s="27">
        <f>N30+N31+N37+N38+N39+N40</f>
        <v>5079</v>
      </c>
      <c r="O29" s="27">
        <f>O30+O31+O37+O38+O39+O40</f>
        <v>5079</v>
      </c>
      <c r="P29" s="27">
        <f>P30+P31+P37+P38+P39+P40</f>
        <v>5079</v>
      </c>
      <c r="Q29" s="28">
        <f t="shared" si="10"/>
        <v>458991</v>
      </c>
      <c r="R29" s="31">
        <f t="shared" si="11"/>
        <v>15237</v>
      </c>
      <c r="S29" s="27">
        <f>S30+S31+S37+S38+S39+S40</f>
        <v>5079</v>
      </c>
      <c r="T29" s="27">
        <f>T30+T31+T37+T38+T39+T40</f>
        <v>5079</v>
      </c>
      <c r="U29" s="27">
        <f>U30+U31+U37+U38+U39+U40</f>
        <v>5079</v>
      </c>
      <c r="W29" s="23"/>
    </row>
    <row r="30" spans="1:23" s="43" customFormat="1" ht="48.75" hidden="1" customHeight="1" x14ac:dyDescent="0.3">
      <c r="A30" s="124" t="s">
        <v>59</v>
      </c>
      <c r="B30" s="45" t="s">
        <v>60</v>
      </c>
      <c r="C30" s="35">
        <f t="shared" si="2"/>
        <v>0</v>
      </c>
      <c r="D30" s="36">
        <f t="shared" si="0"/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37">
        <v>0</v>
      </c>
      <c r="J30" s="37">
        <v>0</v>
      </c>
      <c r="K30" s="37">
        <v>0</v>
      </c>
      <c r="L30" s="40">
        <f t="shared" si="6"/>
        <v>0</v>
      </c>
      <c r="M30" s="41">
        <f t="shared" si="7"/>
        <v>0</v>
      </c>
      <c r="N30" s="37">
        <v>0</v>
      </c>
      <c r="O30" s="37">
        <v>0</v>
      </c>
      <c r="P30" s="37">
        <v>0</v>
      </c>
      <c r="Q30" s="38">
        <f t="shared" si="10"/>
        <v>0</v>
      </c>
      <c r="R30" s="42">
        <f t="shared" si="11"/>
        <v>0</v>
      </c>
      <c r="S30" s="39">
        <v>0</v>
      </c>
      <c r="T30" s="39">
        <v>0</v>
      </c>
      <c r="U30" s="39">
        <v>0</v>
      </c>
      <c r="W30" s="23"/>
    </row>
    <row r="31" spans="1:23" s="43" customFormat="1" ht="48.75" hidden="1" customHeight="1" x14ac:dyDescent="0.3">
      <c r="A31" s="126" t="s">
        <v>61</v>
      </c>
      <c r="B31" s="45" t="s">
        <v>62</v>
      </c>
      <c r="C31" s="35">
        <f t="shared" si="2"/>
        <v>0</v>
      </c>
      <c r="D31" s="36">
        <f t="shared" si="0"/>
        <v>0</v>
      </c>
      <c r="E31" s="37"/>
      <c r="F31" s="37"/>
      <c r="G31" s="37"/>
      <c r="H31" s="38">
        <f t="shared" si="1"/>
        <v>0</v>
      </c>
      <c r="I31" s="37"/>
      <c r="J31" s="37"/>
      <c r="K31" s="37"/>
      <c r="L31" s="40">
        <f t="shared" si="6"/>
        <v>0</v>
      </c>
      <c r="M31" s="41">
        <f t="shared" si="7"/>
        <v>0</v>
      </c>
      <c r="N31" s="37"/>
      <c r="O31" s="37"/>
      <c r="P31" s="37"/>
      <c r="Q31" s="38">
        <f t="shared" si="10"/>
        <v>0</v>
      </c>
      <c r="R31" s="42">
        <f t="shared" si="11"/>
        <v>0</v>
      </c>
      <c r="S31" s="39"/>
      <c r="T31" s="39"/>
      <c r="U31" s="39"/>
      <c r="W31" s="23"/>
    </row>
    <row r="32" spans="1:23" s="44" customFormat="1" ht="48.75" hidden="1" customHeight="1" x14ac:dyDescent="0.3">
      <c r="A32" s="144" t="s">
        <v>63</v>
      </c>
      <c r="B32" s="142" t="s">
        <v>64</v>
      </c>
      <c r="C32" s="85">
        <f t="shared" si="2"/>
        <v>0</v>
      </c>
      <c r="D32" s="86">
        <f t="shared" si="0"/>
        <v>0</v>
      </c>
      <c r="E32" s="87"/>
      <c r="F32" s="87"/>
      <c r="G32" s="87"/>
      <c r="H32" s="88">
        <f t="shared" si="1"/>
        <v>0</v>
      </c>
      <c r="I32" s="87"/>
      <c r="J32" s="87"/>
      <c r="K32" s="87"/>
      <c r="L32" s="89">
        <f t="shared" si="6"/>
        <v>0</v>
      </c>
      <c r="M32" s="90">
        <f t="shared" si="7"/>
        <v>0</v>
      </c>
      <c r="N32" s="87"/>
      <c r="O32" s="87"/>
      <c r="P32" s="87"/>
      <c r="Q32" s="88">
        <f t="shared" si="10"/>
        <v>0</v>
      </c>
      <c r="R32" s="91">
        <f t="shared" si="11"/>
        <v>0</v>
      </c>
      <c r="S32" s="143"/>
      <c r="T32" s="143"/>
      <c r="U32" s="143"/>
      <c r="W32" s="23"/>
    </row>
    <row r="33" spans="1:23" s="44" customFormat="1" ht="48.75" hidden="1" customHeight="1" x14ac:dyDescent="0.3">
      <c r="A33" s="144" t="s">
        <v>65</v>
      </c>
      <c r="B33" s="142" t="s">
        <v>66</v>
      </c>
      <c r="C33" s="85">
        <f t="shared" si="2"/>
        <v>0</v>
      </c>
      <c r="D33" s="86">
        <f t="shared" si="0"/>
        <v>0</v>
      </c>
      <c r="E33" s="87"/>
      <c r="F33" s="87"/>
      <c r="G33" s="87"/>
      <c r="H33" s="88">
        <f t="shared" si="1"/>
        <v>0</v>
      </c>
      <c r="I33" s="87"/>
      <c r="J33" s="87"/>
      <c r="K33" s="87"/>
      <c r="L33" s="89">
        <f t="shared" si="6"/>
        <v>0</v>
      </c>
      <c r="M33" s="90">
        <f t="shared" si="7"/>
        <v>0</v>
      </c>
      <c r="N33" s="87"/>
      <c r="O33" s="87"/>
      <c r="P33" s="87"/>
      <c r="Q33" s="88">
        <f t="shared" si="10"/>
        <v>0</v>
      </c>
      <c r="R33" s="91">
        <f t="shared" si="11"/>
        <v>0</v>
      </c>
      <c r="S33" s="143"/>
      <c r="T33" s="143"/>
      <c r="U33" s="143"/>
      <c r="W33" s="23"/>
    </row>
    <row r="34" spans="1:23" s="44" customFormat="1" ht="48.75" hidden="1" customHeight="1" x14ac:dyDescent="0.3">
      <c r="A34" s="144" t="s">
        <v>67</v>
      </c>
      <c r="B34" s="142" t="s">
        <v>68</v>
      </c>
      <c r="C34" s="85">
        <f t="shared" si="2"/>
        <v>0</v>
      </c>
      <c r="D34" s="86">
        <f t="shared" si="0"/>
        <v>0</v>
      </c>
      <c r="E34" s="87"/>
      <c r="F34" s="87"/>
      <c r="G34" s="87"/>
      <c r="H34" s="88">
        <f t="shared" si="1"/>
        <v>0</v>
      </c>
      <c r="I34" s="87"/>
      <c r="J34" s="87"/>
      <c r="K34" s="87"/>
      <c r="L34" s="89">
        <f t="shared" si="6"/>
        <v>0</v>
      </c>
      <c r="M34" s="90">
        <f t="shared" si="7"/>
        <v>0</v>
      </c>
      <c r="N34" s="87"/>
      <c r="O34" s="87"/>
      <c r="P34" s="87"/>
      <c r="Q34" s="88">
        <f t="shared" si="10"/>
        <v>0</v>
      </c>
      <c r="R34" s="91">
        <f t="shared" si="11"/>
        <v>0</v>
      </c>
      <c r="S34" s="143"/>
      <c r="T34" s="143"/>
      <c r="U34" s="143"/>
      <c r="W34" s="23"/>
    </row>
    <row r="35" spans="1:23" s="44" customFormat="1" ht="48.75" hidden="1" customHeight="1" x14ac:dyDescent="0.3">
      <c r="A35" s="144" t="s">
        <v>69</v>
      </c>
      <c r="B35" s="142" t="s">
        <v>70</v>
      </c>
      <c r="C35" s="85">
        <f t="shared" si="2"/>
        <v>0</v>
      </c>
      <c r="D35" s="86">
        <f t="shared" si="0"/>
        <v>0</v>
      </c>
      <c r="E35" s="87"/>
      <c r="F35" s="87"/>
      <c r="G35" s="87"/>
      <c r="H35" s="88">
        <f t="shared" si="1"/>
        <v>0</v>
      </c>
      <c r="I35" s="87"/>
      <c r="J35" s="87"/>
      <c r="K35" s="87"/>
      <c r="L35" s="89">
        <f t="shared" si="6"/>
        <v>0</v>
      </c>
      <c r="M35" s="90">
        <f t="shared" si="7"/>
        <v>0</v>
      </c>
      <c r="N35" s="87"/>
      <c r="O35" s="87"/>
      <c r="P35" s="87"/>
      <c r="Q35" s="88">
        <f t="shared" si="10"/>
        <v>0</v>
      </c>
      <c r="R35" s="91">
        <f t="shared" si="11"/>
        <v>0</v>
      </c>
      <c r="S35" s="143"/>
      <c r="T35" s="143"/>
      <c r="U35" s="143"/>
      <c r="W35" s="23"/>
    </row>
    <row r="36" spans="1:23" s="44" customFormat="1" ht="48.75" hidden="1" customHeight="1" x14ac:dyDescent="0.3">
      <c r="A36" s="144" t="s">
        <v>71</v>
      </c>
      <c r="B36" s="142" t="s">
        <v>72</v>
      </c>
      <c r="C36" s="85">
        <f>Q36+R36</f>
        <v>0</v>
      </c>
      <c r="D36" s="86">
        <f>E36+F36+G36</f>
        <v>0</v>
      </c>
      <c r="E36" s="87"/>
      <c r="F36" s="87"/>
      <c r="G36" s="87"/>
      <c r="H36" s="88">
        <f>I36+J36+K36</f>
        <v>0</v>
      </c>
      <c r="I36" s="87"/>
      <c r="J36" s="87"/>
      <c r="K36" s="87"/>
      <c r="L36" s="89">
        <f>D36+H36</f>
        <v>0</v>
      </c>
      <c r="M36" s="90">
        <f>N36+O36+P36</f>
        <v>0</v>
      </c>
      <c r="N36" s="87"/>
      <c r="O36" s="87"/>
      <c r="P36" s="87"/>
      <c r="Q36" s="88">
        <f>L36+M36</f>
        <v>0</v>
      </c>
      <c r="R36" s="91">
        <f>S36+T36+U36</f>
        <v>0</v>
      </c>
      <c r="S36" s="143"/>
      <c r="T36" s="143"/>
      <c r="U36" s="143"/>
      <c r="W36" s="23"/>
    </row>
    <row r="37" spans="1:23" s="46" customFormat="1" ht="48.75" hidden="1" customHeight="1" x14ac:dyDescent="0.3">
      <c r="A37" s="124" t="s">
        <v>73</v>
      </c>
      <c r="B37" s="45" t="s">
        <v>74</v>
      </c>
      <c r="C37" s="35">
        <f t="shared" si="2"/>
        <v>0</v>
      </c>
      <c r="D37" s="36">
        <f t="shared" si="0"/>
        <v>0</v>
      </c>
      <c r="E37" s="37">
        <v>0</v>
      </c>
      <c r="F37" s="37">
        <v>0</v>
      </c>
      <c r="G37" s="37">
        <v>0</v>
      </c>
      <c r="H37" s="38">
        <f t="shared" si="1"/>
        <v>0</v>
      </c>
      <c r="I37" s="37">
        <v>0</v>
      </c>
      <c r="J37" s="37">
        <v>0</v>
      </c>
      <c r="K37" s="37">
        <v>0</v>
      </c>
      <c r="L37" s="40">
        <f t="shared" si="6"/>
        <v>0</v>
      </c>
      <c r="M37" s="41">
        <f t="shared" si="7"/>
        <v>0</v>
      </c>
      <c r="N37" s="37">
        <v>0</v>
      </c>
      <c r="O37" s="37">
        <v>0</v>
      </c>
      <c r="P37" s="37">
        <v>0</v>
      </c>
      <c r="Q37" s="38">
        <f t="shared" si="10"/>
        <v>0</v>
      </c>
      <c r="R37" s="42">
        <f t="shared" si="11"/>
        <v>0</v>
      </c>
      <c r="S37" s="39">
        <v>0</v>
      </c>
      <c r="T37" s="39">
        <v>0</v>
      </c>
      <c r="U37" s="39">
        <v>0</v>
      </c>
      <c r="W37" s="23"/>
    </row>
    <row r="38" spans="1:23" s="46" customFormat="1" ht="70.5" customHeight="1" x14ac:dyDescent="0.3">
      <c r="A38" s="124" t="s">
        <v>75</v>
      </c>
      <c r="B38" s="45" t="s">
        <v>76</v>
      </c>
      <c r="C38" s="179">
        <f t="shared" si="2"/>
        <v>474228</v>
      </c>
      <c r="D38" s="180">
        <f t="shared" si="0"/>
        <v>15237</v>
      </c>
      <c r="E38" s="181">
        <v>5079</v>
      </c>
      <c r="F38" s="181">
        <v>5079</v>
      </c>
      <c r="G38" s="181">
        <v>5079</v>
      </c>
      <c r="H38" s="182">
        <f t="shared" si="1"/>
        <v>428517</v>
      </c>
      <c r="I38" s="181">
        <v>5079</v>
      </c>
      <c r="J38" s="181">
        <v>418359</v>
      </c>
      <c r="K38" s="181">
        <v>5079</v>
      </c>
      <c r="L38" s="183">
        <f t="shared" si="6"/>
        <v>443754</v>
      </c>
      <c r="M38" s="184">
        <f t="shared" si="7"/>
        <v>15237</v>
      </c>
      <c r="N38" s="181">
        <v>5079</v>
      </c>
      <c r="O38" s="181">
        <v>5079</v>
      </c>
      <c r="P38" s="181">
        <v>5079</v>
      </c>
      <c r="Q38" s="182">
        <f t="shared" si="10"/>
        <v>458991</v>
      </c>
      <c r="R38" s="185">
        <f t="shared" si="11"/>
        <v>15237</v>
      </c>
      <c r="S38" s="186">
        <v>5079</v>
      </c>
      <c r="T38" s="186">
        <v>5079</v>
      </c>
      <c r="U38" s="186">
        <v>5079</v>
      </c>
      <c r="W38" s="23"/>
    </row>
    <row r="39" spans="1:23" s="47" customFormat="1" ht="48.75" hidden="1" customHeight="1" x14ac:dyDescent="0.3">
      <c r="A39" s="124" t="s">
        <v>77</v>
      </c>
      <c r="B39" s="45" t="s">
        <v>78</v>
      </c>
      <c r="C39" s="35">
        <f t="shared" si="2"/>
        <v>0</v>
      </c>
      <c r="D39" s="36">
        <f t="shared" si="0"/>
        <v>0</v>
      </c>
      <c r="E39" s="37">
        <v>0</v>
      </c>
      <c r="F39" s="37">
        <v>0</v>
      </c>
      <c r="G39" s="37">
        <v>0</v>
      </c>
      <c r="H39" s="38">
        <f t="shared" si="1"/>
        <v>0</v>
      </c>
      <c r="I39" s="37">
        <v>0</v>
      </c>
      <c r="J39" s="37">
        <v>0</v>
      </c>
      <c r="K39" s="37">
        <v>0</v>
      </c>
      <c r="L39" s="40">
        <f t="shared" si="6"/>
        <v>0</v>
      </c>
      <c r="M39" s="41">
        <f t="shared" si="7"/>
        <v>0</v>
      </c>
      <c r="N39" s="37">
        <v>0</v>
      </c>
      <c r="O39" s="37">
        <v>0</v>
      </c>
      <c r="P39" s="37">
        <v>0</v>
      </c>
      <c r="Q39" s="38">
        <f t="shared" si="10"/>
        <v>0</v>
      </c>
      <c r="R39" s="42">
        <f t="shared" si="11"/>
        <v>0</v>
      </c>
      <c r="S39" s="39">
        <v>0</v>
      </c>
      <c r="T39" s="39">
        <v>0</v>
      </c>
      <c r="U39" s="39">
        <v>0</v>
      </c>
      <c r="W39" s="23"/>
    </row>
    <row r="40" spans="1:23" s="47" customFormat="1" ht="48.75" hidden="1" customHeight="1" x14ac:dyDescent="0.3">
      <c r="A40" s="124" t="s">
        <v>79</v>
      </c>
      <c r="B40" s="45" t="s">
        <v>80</v>
      </c>
      <c r="C40" s="35">
        <f>Q40+R40</f>
        <v>0</v>
      </c>
      <c r="D40" s="36">
        <f>E40+F40+G40</f>
        <v>0</v>
      </c>
      <c r="E40" s="37">
        <v>0</v>
      </c>
      <c r="F40" s="37">
        <v>0</v>
      </c>
      <c r="G40" s="37">
        <v>0</v>
      </c>
      <c r="H40" s="38">
        <f t="shared" si="1"/>
        <v>0</v>
      </c>
      <c r="I40" s="37">
        <v>0</v>
      </c>
      <c r="J40" s="37">
        <v>0</v>
      </c>
      <c r="K40" s="37">
        <v>0</v>
      </c>
      <c r="L40" s="40">
        <f>D40+H40</f>
        <v>0</v>
      </c>
      <c r="M40" s="41">
        <f>N40+O40+P40</f>
        <v>0</v>
      </c>
      <c r="N40" s="37">
        <v>0</v>
      </c>
      <c r="O40" s="37">
        <v>0</v>
      </c>
      <c r="P40" s="37">
        <v>0</v>
      </c>
      <c r="Q40" s="38">
        <f>L40+M40</f>
        <v>0</v>
      </c>
      <c r="R40" s="42">
        <f>S40+T40+U40</f>
        <v>0</v>
      </c>
      <c r="S40" s="39">
        <v>0</v>
      </c>
      <c r="T40" s="39">
        <v>0</v>
      </c>
      <c r="U40" s="39">
        <v>0</v>
      </c>
      <c r="W40" s="23"/>
    </row>
    <row r="41" spans="1:23" s="32" customFormat="1" ht="48.75" customHeight="1" x14ac:dyDescent="0.3">
      <c r="A41" s="127" t="s">
        <v>81</v>
      </c>
      <c r="B41" s="24" t="s">
        <v>82</v>
      </c>
      <c r="C41" s="187">
        <f t="shared" si="2"/>
        <v>30000</v>
      </c>
      <c r="D41" s="48">
        <f t="shared" si="0"/>
        <v>3000</v>
      </c>
      <c r="E41" s="49">
        <f>SUM(E42:E43)</f>
        <v>0</v>
      </c>
      <c r="F41" s="49">
        <f>SUM(F42:F43)</f>
        <v>0</v>
      </c>
      <c r="G41" s="49">
        <f>SUM(G42:G43)</f>
        <v>3000</v>
      </c>
      <c r="H41" s="50">
        <f t="shared" si="1"/>
        <v>6000</v>
      </c>
      <c r="I41" s="49">
        <f>SUM(I42:I43)</f>
        <v>1000</v>
      </c>
      <c r="J41" s="49">
        <f>SUM(J42:J43)</f>
        <v>2000</v>
      </c>
      <c r="K41" s="49">
        <f>SUM(K42:K43)</f>
        <v>3000</v>
      </c>
      <c r="L41" s="51">
        <f t="shared" si="6"/>
        <v>9000</v>
      </c>
      <c r="M41" s="52">
        <f t="shared" si="7"/>
        <v>7000</v>
      </c>
      <c r="N41" s="53">
        <f>SUM(N42:N43)</f>
        <v>3000</v>
      </c>
      <c r="O41" s="49">
        <f>SUM(O42:O43)</f>
        <v>1000</v>
      </c>
      <c r="P41" s="49">
        <f>SUM(P42:P43)</f>
        <v>3000</v>
      </c>
      <c r="Q41" s="50">
        <f t="shared" si="10"/>
        <v>16000</v>
      </c>
      <c r="R41" s="54">
        <f t="shared" si="11"/>
        <v>14000</v>
      </c>
      <c r="S41" s="49">
        <f>SUM(S42:S43)</f>
        <v>3000</v>
      </c>
      <c r="T41" s="49">
        <f>SUM(T42:T43)</f>
        <v>1000</v>
      </c>
      <c r="U41" s="49">
        <f>SUM(U42:U43)</f>
        <v>10000</v>
      </c>
      <c r="W41" s="23"/>
    </row>
    <row r="42" spans="1:23" s="55" customFormat="1" ht="42" customHeight="1" x14ac:dyDescent="0.3">
      <c r="A42" s="124" t="s">
        <v>83</v>
      </c>
      <c r="B42" s="45" t="s">
        <v>84</v>
      </c>
      <c r="C42" s="35">
        <f t="shared" si="2"/>
        <v>30000</v>
      </c>
      <c r="D42" s="36">
        <f t="shared" si="0"/>
        <v>3000</v>
      </c>
      <c r="E42" s="37">
        <v>0</v>
      </c>
      <c r="F42" s="37">
        <v>0</v>
      </c>
      <c r="G42" s="37">
        <v>3000</v>
      </c>
      <c r="H42" s="38">
        <f t="shared" si="1"/>
        <v>6000</v>
      </c>
      <c r="I42" s="37">
        <v>1000</v>
      </c>
      <c r="J42" s="37">
        <v>2000</v>
      </c>
      <c r="K42" s="37">
        <v>3000</v>
      </c>
      <c r="L42" s="40">
        <f t="shared" si="6"/>
        <v>9000</v>
      </c>
      <c r="M42" s="41">
        <f t="shared" si="7"/>
        <v>7000</v>
      </c>
      <c r="N42" s="37">
        <v>3000</v>
      </c>
      <c r="O42" s="37">
        <v>1000</v>
      </c>
      <c r="P42" s="37">
        <v>3000</v>
      </c>
      <c r="Q42" s="38">
        <f t="shared" si="10"/>
        <v>16000</v>
      </c>
      <c r="R42" s="42">
        <f t="shared" si="11"/>
        <v>14000</v>
      </c>
      <c r="S42" s="39">
        <v>3000</v>
      </c>
      <c r="T42" s="39">
        <v>1000</v>
      </c>
      <c r="U42" s="39">
        <v>10000</v>
      </c>
      <c r="W42" s="23"/>
    </row>
    <row r="43" spans="1:23" s="55" customFormat="1" ht="48.75" hidden="1" customHeight="1" x14ac:dyDescent="0.3">
      <c r="A43" s="124" t="s">
        <v>85</v>
      </c>
      <c r="B43" s="45" t="s">
        <v>86</v>
      </c>
      <c r="C43" s="59">
        <f t="shared" si="2"/>
        <v>0</v>
      </c>
      <c r="D43" s="36">
        <f t="shared" si="0"/>
        <v>0</v>
      </c>
      <c r="E43" s="37">
        <v>0</v>
      </c>
      <c r="F43" s="37">
        <v>0</v>
      </c>
      <c r="G43" s="37">
        <v>0</v>
      </c>
      <c r="H43" s="38">
        <f t="shared" si="1"/>
        <v>0</v>
      </c>
      <c r="I43" s="37">
        <v>0</v>
      </c>
      <c r="J43" s="37">
        <v>0</v>
      </c>
      <c r="K43" s="37">
        <v>0</v>
      </c>
      <c r="L43" s="40">
        <f t="shared" si="6"/>
        <v>0</v>
      </c>
      <c r="M43" s="41">
        <f t="shared" si="7"/>
        <v>0</v>
      </c>
      <c r="N43" s="145">
        <v>0</v>
      </c>
      <c r="O43" s="37">
        <v>0</v>
      </c>
      <c r="P43" s="37">
        <v>0</v>
      </c>
      <c r="Q43" s="38">
        <f t="shared" si="10"/>
        <v>0</v>
      </c>
      <c r="R43" s="60">
        <f t="shared" si="11"/>
        <v>0</v>
      </c>
      <c r="S43" s="146">
        <v>0</v>
      </c>
      <c r="T43" s="39">
        <v>0</v>
      </c>
      <c r="U43" s="39">
        <v>0</v>
      </c>
      <c r="W43" s="23"/>
    </row>
    <row r="44" spans="1:23" s="32" customFormat="1" ht="48.75" hidden="1" customHeight="1" x14ac:dyDescent="0.3">
      <c r="A44" s="127" t="s">
        <v>87</v>
      </c>
      <c r="B44" s="24" t="s">
        <v>88</v>
      </c>
      <c r="C44" s="56">
        <f t="shared" si="2"/>
        <v>0</v>
      </c>
      <c r="D44" s="48">
        <f t="shared" si="0"/>
        <v>0</v>
      </c>
      <c r="E44" s="49">
        <f>SUM(E45:E49)</f>
        <v>0</v>
      </c>
      <c r="F44" s="49">
        <f>SUM(F45:F49)</f>
        <v>0</v>
      </c>
      <c r="G44" s="49">
        <f>SUM(G45:G49)</f>
        <v>0</v>
      </c>
      <c r="H44" s="50">
        <f t="shared" si="1"/>
        <v>0</v>
      </c>
      <c r="I44" s="49">
        <f>SUM(I45:I49)</f>
        <v>0</v>
      </c>
      <c r="J44" s="49">
        <f>SUM(J45:J49)</f>
        <v>0</v>
      </c>
      <c r="K44" s="49">
        <f>SUM(K45:K49)</f>
        <v>0</v>
      </c>
      <c r="L44" s="51">
        <f t="shared" si="6"/>
        <v>0</v>
      </c>
      <c r="M44" s="52">
        <f t="shared" si="7"/>
        <v>0</v>
      </c>
      <c r="N44" s="49">
        <f>SUM(N45:N49)</f>
        <v>0</v>
      </c>
      <c r="O44" s="49">
        <f>SUM(O45:O49)</f>
        <v>0</v>
      </c>
      <c r="P44" s="49">
        <f>SUM(P45:P49)</f>
        <v>0</v>
      </c>
      <c r="Q44" s="50">
        <f t="shared" si="10"/>
        <v>0</v>
      </c>
      <c r="R44" s="54">
        <f t="shared" si="11"/>
        <v>0</v>
      </c>
      <c r="S44" s="49">
        <f>SUM(S45:S49)</f>
        <v>0</v>
      </c>
      <c r="T44" s="49">
        <f>SUM(T45:T49)</f>
        <v>0</v>
      </c>
      <c r="U44" s="49">
        <f>SUM(U45:U49)</f>
        <v>0</v>
      </c>
      <c r="W44" s="23"/>
    </row>
    <row r="45" spans="1:23" s="47" customFormat="1" ht="48.75" hidden="1" customHeight="1" x14ac:dyDescent="0.3">
      <c r="A45" s="124" t="s">
        <v>89</v>
      </c>
      <c r="B45" s="34" t="s">
        <v>90</v>
      </c>
      <c r="C45" s="35">
        <f t="shared" si="2"/>
        <v>0</v>
      </c>
      <c r="D45" s="36">
        <f t="shared" si="0"/>
        <v>0</v>
      </c>
      <c r="E45" s="37">
        <v>0</v>
      </c>
      <c r="F45" s="37">
        <v>0</v>
      </c>
      <c r="G45" s="37">
        <v>0</v>
      </c>
      <c r="H45" s="38">
        <f t="shared" si="1"/>
        <v>0</v>
      </c>
      <c r="I45" s="37">
        <v>0</v>
      </c>
      <c r="J45" s="37">
        <v>0</v>
      </c>
      <c r="K45" s="37">
        <v>0</v>
      </c>
      <c r="L45" s="40">
        <f t="shared" si="6"/>
        <v>0</v>
      </c>
      <c r="M45" s="41">
        <f t="shared" si="7"/>
        <v>0</v>
      </c>
      <c r="N45" s="37">
        <v>0</v>
      </c>
      <c r="O45" s="37">
        <v>0</v>
      </c>
      <c r="P45" s="37">
        <v>0</v>
      </c>
      <c r="Q45" s="38">
        <f t="shared" si="10"/>
        <v>0</v>
      </c>
      <c r="R45" s="42">
        <f t="shared" si="11"/>
        <v>0</v>
      </c>
      <c r="S45" s="37">
        <v>0</v>
      </c>
      <c r="T45" s="37">
        <v>0</v>
      </c>
      <c r="U45" s="37">
        <v>0</v>
      </c>
      <c r="W45" s="23"/>
    </row>
    <row r="46" spans="1:23" s="47" customFormat="1" ht="48.75" hidden="1" customHeight="1" x14ac:dyDescent="0.3">
      <c r="A46" s="124" t="s">
        <v>91</v>
      </c>
      <c r="B46" s="57" t="s">
        <v>92</v>
      </c>
      <c r="C46" s="35">
        <f>Q46+R46</f>
        <v>0</v>
      </c>
      <c r="D46" s="36">
        <f>E46+F46+G46</f>
        <v>0</v>
      </c>
      <c r="E46" s="37">
        <v>0</v>
      </c>
      <c r="F46" s="37">
        <v>0</v>
      </c>
      <c r="G46" s="37">
        <v>0</v>
      </c>
      <c r="H46" s="38">
        <f>I46+J46+K46</f>
        <v>0</v>
      </c>
      <c r="I46" s="37">
        <v>0</v>
      </c>
      <c r="J46" s="37">
        <v>0</v>
      </c>
      <c r="K46" s="37">
        <v>0</v>
      </c>
      <c r="L46" s="40">
        <f>D46+H46</f>
        <v>0</v>
      </c>
      <c r="M46" s="41">
        <f>N46+O46+P46</f>
        <v>0</v>
      </c>
      <c r="N46" s="37">
        <v>0</v>
      </c>
      <c r="O46" s="37">
        <v>0</v>
      </c>
      <c r="P46" s="37">
        <v>0</v>
      </c>
      <c r="Q46" s="38">
        <f>L46+M46</f>
        <v>0</v>
      </c>
      <c r="R46" s="42">
        <f>S46+T46+U46</f>
        <v>0</v>
      </c>
      <c r="S46" s="37">
        <v>0</v>
      </c>
      <c r="T46" s="37">
        <v>0</v>
      </c>
      <c r="U46" s="37">
        <v>0</v>
      </c>
      <c r="W46" s="23"/>
    </row>
    <row r="47" spans="1:23" s="47" customFormat="1" ht="48.75" hidden="1" customHeight="1" x14ac:dyDescent="0.3">
      <c r="A47" s="124" t="s">
        <v>93</v>
      </c>
      <c r="B47" s="57" t="s">
        <v>94</v>
      </c>
      <c r="C47" s="35">
        <f>Q47+R47</f>
        <v>0</v>
      </c>
      <c r="D47" s="36">
        <f>E47+F47+G47</f>
        <v>0</v>
      </c>
      <c r="E47" s="37">
        <v>0</v>
      </c>
      <c r="F47" s="37">
        <v>0</v>
      </c>
      <c r="G47" s="37">
        <v>0</v>
      </c>
      <c r="H47" s="38">
        <f>I47+J47+K47</f>
        <v>0</v>
      </c>
      <c r="I47" s="37">
        <v>0</v>
      </c>
      <c r="J47" s="37">
        <v>0</v>
      </c>
      <c r="K47" s="37">
        <v>0</v>
      </c>
      <c r="L47" s="40">
        <f>D47+H47</f>
        <v>0</v>
      </c>
      <c r="M47" s="41">
        <f>N47+O47+P47</f>
        <v>0</v>
      </c>
      <c r="N47" s="37">
        <v>0</v>
      </c>
      <c r="O47" s="37">
        <v>0</v>
      </c>
      <c r="P47" s="37"/>
      <c r="Q47" s="38">
        <f>L47+M47</f>
        <v>0</v>
      </c>
      <c r="R47" s="42">
        <f>S47+T47+U47</f>
        <v>0</v>
      </c>
      <c r="S47" s="37">
        <v>0</v>
      </c>
      <c r="T47" s="37">
        <v>0</v>
      </c>
      <c r="U47" s="37">
        <v>0</v>
      </c>
      <c r="W47" s="23"/>
    </row>
    <row r="48" spans="1:23" s="47" customFormat="1" ht="48.75" hidden="1" customHeight="1" x14ac:dyDescent="0.3">
      <c r="A48" s="124" t="s">
        <v>95</v>
      </c>
      <c r="B48" s="45" t="s">
        <v>96</v>
      </c>
      <c r="C48" s="35">
        <f t="shared" si="2"/>
        <v>0</v>
      </c>
      <c r="D48" s="36">
        <f t="shared" si="0"/>
        <v>0</v>
      </c>
      <c r="E48" s="37">
        <v>0</v>
      </c>
      <c r="F48" s="58">
        <v>0</v>
      </c>
      <c r="G48" s="37">
        <v>0</v>
      </c>
      <c r="H48" s="38">
        <f t="shared" si="1"/>
        <v>0</v>
      </c>
      <c r="I48" s="37">
        <v>0</v>
      </c>
      <c r="J48" s="37">
        <v>0</v>
      </c>
      <c r="K48" s="37">
        <v>0</v>
      </c>
      <c r="L48" s="40">
        <f t="shared" si="6"/>
        <v>0</v>
      </c>
      <c r="M48" s="41">
        <f t="shared" si="7"/>
        <v>0</v>
      </c>
      <c r="N48" s="37">
        <v>0</v>
      </c>
      <c r="O48" s="37">
        <v>0</v>
      </c>
      <c r="P48" s="37">
        <v>0</v>
      </c>
      <c r="Q48" s="38">
        <f t="shared" si="10"/>
        <v>0</v>
      </c>
      <c r="R48" s="42">
        <f t="shared" si="11"/>
        <v>0</v>
      </c>
      <c r="S48" s="37">
        <v>0</v>
      </c>
      <c r="T48" s="37">
        <v>0</v>
      </c>
      <c r="U48" s="37">
        <v>0</v>
      </c>
      <c r="W48" s="23"/>
    </row>
    <row r="49" spans="1:59" s="47" customFormat="1" ht="48.75" hidden="1" customHeight="1" x14ac:dyDescent="0.3">
      <c r="A49" s="124" t="s">
        <v>97</v>
      </c>
      <c r="B49" s="45" t="s">
        <v>98</v>
      </c>
      <c r="C49" s="59">
        <f t="shared" si="2"/>
        <v>0</v>
      </c>
      <c r="D49" s="36">
        <f t="shared" si="0"/>
        <v>0</v>
      </c>
      <c r="E49" s="37">
        <f>SUM(E50:E52)</f>
        <v>0</v>
      </c>
      <c r="F49" s="37">
        <f>SUM(F50:F52)</f>
        <v>0</v>
      </c>
      <c r="G49" s="37">
        <f>SUM(G50:G52)</f>
        <v>0</v>
      </c>
      <c r="H49" s="38">
        <f t="shared" si="1"/>
        <v>0</v>
      </c>
      <c r="I49" s="37">
        <f>SUM(I50:I52)</f>
        <v>0</v>
      </c>
      <c r="J49" s="37">
        <f>SUM(J50:J52)</f>
        <v>0</v>
      </c>
      <c r="K49" s="37">
        <f>SUM(K50:K52)</f>
        <v>0</v>
      </c>
      <c r="L49" s="40">
        <f t="shared" si="6"/>
        <v>0</v>
      </c>
      <c r="M49" s="41">
        <f t="shared" si="7"/>
        <v>0</v>
      </c>
      <c r="N49" s="37">
        <f>SUM(N50:N52)</f>
        <v>0</v>
      </c>
      <c r="O49" s="37">
        <f>SUM(O50:O52)</f>
        <v>0</v>
      </c>
      <c r="P49" s="37">
        <f>SUM(P50:P52)</f>
        <v>0</v>
      </c>
      <c r="Q49" s="38">
        <f t="shared" si="10"/>
        <v>0</v>
      </c>
      <c r="R49" s="60">
        <f t="shared" si="11"/>
        <v>0</v>
      </c>
      <c r="S49" s="37">
        <f>SUM(S50:S52)</f>
        <v>0</v>
      </c>
      <c r="T49" s="61">
        <f>SUM(T50:T52)</f>
        <v>0</v>
      </c>
      <c r="U49" s="37">
        <f>SUM(U50:U52)</f>
        <v>0</v>
      </c>
      <c r="W49" s="23"/>
    </row>
    <row r="50" spans="1:59" s="44" customFormat="1" ht="48.75" hidden="1" customHeight="1" x14ac:dyDescent="0.3">
      <c r="A50" s="141" t="s">
        <v>99</v>
      </c>
      <c r="B50" s="142" t="s">
        <v>100</v>
      </c>
      <c r="C50" s="85">
        <f t="shared" si="2"/>
        <v>0</v>
      </c>
      <c r="D50" s="86">
        <f t="shared" si="0"/>
        <v>0</v>
      </c>
      <c r="E50" s="87">
        <v>0</v>
      </c>
      <c r="F50" s="87">
        <v>0</v>
      </c>
      <c r="G50" s="87">
        <v>0</v>
      </c>
      <c r="H50" s="88">
        <f t="shared" si="1"/>
        <v>0</v>
      </c>
      <c r="I50" s="87">
        <v>0</v>
      </c>
      <c r="J50" s="87">
        <v>0</v>
      </c>
      <c r="K50" s="87">
        <v>0</v>
      </c>
      <c r="L50" s="89">
        <f t="shared" si="6"/>
        <v>0</v>
      </c>
      <c r="M50" s="90">
        <f t="shared" si="7"/>
        <v>0</v>
      </c>
      <c r="N50" s="87">
        <v>0</v>
      </c>
      <c r="O50" s="87">
        <v>0</v>
      </c>
      <c r="P50" s="87">
        <v>0</v>
      </c>
      <c r="Q50" s="88">
        <f t="shared" si="10"/>
        <v>0</v>
      </c>
      <c r="R50" s="91">
        <f t="shared" si="11"/>
        <v>0</v>
      </c>
      <c r="S50" s="87">
        <v>0</v>
      </c>
      <c r="T50" s="87">
        <v>0</v>
      </c>
      <c r="U50" s="87">
        <v>0</v>
      </c>
      <c r="W50" s="23"/>
    </row>
    <row r="51" spans="1:59" s="44" customFormat="1" ht="48.75" hidden="1" customHeight="1" x14ac:dyDescent="0.3">
      <c r="A51" s="141" t="s">
        <v>101</v>
      </c>
      <c r="B51" s="142" t="s">
        <v>102</v>
      </c>
      <c r="C51" s="85">
        <f t="shared" si="2"/>
        <v>0</v>
      </c>
      <c r="D51" s="86">
        <f t="shared" si="0"/>
        <v>0</v>
      </c>
      <c r="E51" s="87">
        <v>0</v>
      </c>
      <c r="F51" s="87">
        <v>0</v>
      </c>
      <c r="G51" s="87">
        <v>0</v>
      </c>
      <c r="H51" s="88">
        <f t="shared" si="1"/>
        <v>0</v>
      </c>
      <c r="I51" s="87"/>
      <c r="J51" s="87"/>
      <c r="K51" s="87"/>
      <c r="L51" s="89">
        <f t="shared" si="6"/>
        <v>0</v>
      </c>
      <c r="M51" s="90">
        <f t="shared" si="7"/>
        <v>0</v>
      </c>
      <c r="N51" s="87"/>
      <c r="O51" s="87"/>
      <c r="P51" s="87"/>
      <c r="Q51" s="88">
        <f t="shared" si="10"/>
        <v>0</v>
      </c>
      <c r="R51" s="91">
        <f t="shared" si="11"/>
        <v>0</v>
      </c>
      <c r="S51" s="87"/>
      <c r="T51" s="87"/>
      <c r="U51" s="87"/>
      <c r="W51" s="23"/>
    </row>
    <row r="52" spans="1:59" s="44" customFormat="1" ht="66.75" hidden="1" customHeight="1" x14ac:dyDescent="0.3">
      <c r="A52" s="141" t="s">
        <v>103</v>
      </c>
      <c r="B52" s="142" t="s">
        <v>104</v>
      </c>
      <c r="C52" s="75">
        <f t="shared" si="2"/>
        <v>0</v>
      </c>
      <c r="D52" s="86">
        <f t="shared" si="0"/>
        <v>0</v>
      </c>
      <c r="E52" s="87">
        <v>0</v>
      </c>
      <c r="F52" s="87">
        <v>0</v>
      </c>
      <c r="G52" s="87">
        <v>0</v>
      </c>
      <c r="H52" s="88">
        <f t="shared" si="1"/>
        <v>0</v>
      </c>
      <c r="I52" s="87">
        <v>0</v>
      </c>
      <c r="J52" s="87">
        <v>0</v>
      </c>
      <c r="K52" s="87">
        <v>0</v>
      </c>
      <c r="L52" s="89">
        <f t="shared" si="6"/>
        <v>0</v>
      </c>
      <c r="M52" s="90">
        <f t="shared" si="7"/>
        <v>0</v>
      </c>
      <c r="N52" s="87">
        <v>0</v>
      </c>
      <c r="O52" s="87">
        <v>0</v>
      </c>
      <c r="P52" s="87">
        <v>0</v>
      </c>
      <c r="Q52" s="88">
        <f t="shared" si="10"/>
        <v>0</v>
      </c>
      <c r="R52" s="82">
        <f t="shared" si="11"/>
        <v>0</v>
      </c>
      <c r="S52" s="87">
        <v>0</v>
      </c>
      <c r="T52" s="147"/>
      <c r="U52" s="87">
        <v>0</v>
      </c>
      <c r="W52" s="23"/>
    </row>
    <row r="53" spans="1:59" s="32" customFormat="1" ht="32.25" customHeight="1" x14ac:dyDescent="0.3">
      <c r="A53" s="112" t="s">
        <v>105</v>
      </c>
      <c r="B53" s="24" t="s">
        <v>106</v>
      </c>
      <c r="C53" s="56">
        <f t="shared" si="2"/>
        <v>5000</v>
      </c>
      <c r="D53" s="48">
        <f t="shared" si="0"/>
        <v>0</v>
      </c>
      <c r="E53" s="49">
        <f>E54</f>
        <v>0</v>
      </c>
      <c r="F53" s="49">
        <f>F54</f>
        <v>0</v>
      </c>
      <c r="G53" s="49">
        <f>G54</f>
        <v>0</v>
      </c>
      <c r="H53" s="50">
        <f t="shared" si="1"/>
        <v>0</v>
      </c>
      <c r="I53" s="49">
        <f>I54</f>
        <v>0</v>
      </c>
      <c r="J53" s="49">
        <f>J54</f>
        <v>0</v>
      </c>
      <c r="K53" s="49">
        <f>K54</f>
        <v>0</v>
      </c>
      <c r="L53" s="51">
        <f t="shared" si="6"/>
        <v>0</v>
      </c>
      <c r="M53" s="52">
        <f t="shared" si="7"/>
        <v>5000</v>
      </c>
      <c r="N53" s="49">
        <f>N54</f>
        <v>0</v>
      </c>
      <c r="O53" s="49">
        <f>O54</f>
        <v>3000</v>
      </c>
      <c r="P53" s="49">
        <f>P54</f>
        <v>2000</v>
      </c>
      <c r="Q53" s="50">
        <f t="shared" si="10"/>
        <v>5000</v>
      </c>
      <c r="R53" s="54">
        <f t="shared" si="11"/>
        <v>0</v>
      </c>
      <c r="S53" s="49">
        <f>S54</f>
        <v>0</v>
      </c>
      <c r="T53" s="49">
        <f>T54</f>
        <v>0</v>
      </c>
      <c r="U53" s="49">
        <f>U54</f>
        <v>0</v>
      </c>
      <c r="W53" s="23"/>
    </row>
    <row r="54" spans="1:59" s="62" customFormat="1" ht="72" customHeight="1" x14ac:dyDescent="0.3">
      <c r="A54" s="148" t="s">
        <v>144</v>
      </c>
      <c r="B54" s="149" t="s">
        <v>143</v>
      </c>
      <c r="C54" s="150">
        <f t="shared" si="2"/>
        <v>5000</v>
      </c>
      <c r="D54" s="151">
        <f t="shared" si="0"/>
        <v>0</v>
      </c>
      <c r="E54" s="152">
        <v>0</v>
      </c>
      <c r="F54" s="152">
        <v>0</v>
      </c>
      <c r="G54" s="152">
        <v>0</v>
      </c>
      <c r="H54" s="153">
        <f t="shared" si="1"/>
        <v>0</v>
      </c>
      <c r="I54" s="152">
        <v>0</v>
      </c>
      <c r="J54" s="152">
        <v>0</v>
      </c>
      <c r="K54" s="152">
        <v>0</v>
      </c>
      <c r="L54" s="154">
        <f t="shared" si="6"/>
        <v>0</v>
      </c>
      <c r="M54" s="155">
        <f t="shared" si="7"/>
        <v>5000</v>
      </c>
      <c r="N54" s="152">
        <v>0</v>
      </c>
      <c r="O54" s="152">
        <v>3000</v>
      </c>
      <c r="P54" s="152">
        <v>2000</v>
      </c>
      <c r="Q54" s="153">
        <f t="shared" si="10"/>
        <v>5000</v>
      </c>
      <c r="R54" s="156">
        <f t="shared" si="11"/>
        <v>0</v>
      </c>
      <c r="S54" s="152">
        <v>0</v>
      </c>
      <c r="T54" s="152">
        <v>0</v>
      </c>
      <c r="U54" s="152">
        <v>0</v>
      </c>
      <c r="W54" s="63"/>
    </row>
    <row r="55" spans="1:59" s="64" customFormat="1" ht="28.5" hidden="1" customHeight="1" x14ac:dyDescent="0.3">
      <c r="A55" s="112" t="s">
        <v>107</v>
      </c>
      <c r="B55" s="24" t="s">
        <v>108</v>
      </c>
      <c r="C55" s="150">
        <f t="shared" si="2"/>
        <v>0</v>
      </c>
      <c r="D55" s="151">
        <f t="shared" si="0"/>
        <v>0</v>
      </c>
      <c r="E55" s="27">
        <f>E56</f>
        <v>0</v>
      </c>
      <c r="F55" s="27">
        <f>F56</f>
        <v>0</v>
      </c>
      <c r="G55" s="27">
        <f>G56</f>
        <v>0</v>
      </c>
      <c r="H55" s="153">
        <f t="shared" si="1"/>
        <v>0</v>
      </c>
      <c r="I55" s="27">
        <f>I56</f>
        <v>0</v>
      </c>
      <c r="J55" s="27">
        <f>J56</f>
        <v>0</v>
      </c>
      <c r="K55" s="27">
        <f>K56</f>
        <v>0</v>
      </c>
      <c r="L55" s="154">
        <f t="shared" si="6"/>
        <v>0</v>
      </c>
      <c r="M55" s="155">
        <f t="shared" si="7"/>
        <v>0</v>
      </c>
      <c r="N55" s="27">
        <f>N56</f>
        <v>0</v>
      </c>
      <c r="O55" s="27">
        <f>O56</f>
        <v>0</v>
      </c>
      <c r="P55" s="27">
        <f>P56</f>
        <v>0</v>
      </c>
      <c r="Q55" s="153">
        <f t="shared" si="10"/>
        <v>0</v>
      </c>
      <c r="R55" s="156">
        <f t="shared" si="11"/>
        <v>0</v>
      </c>
      <c r="S55" s="27">
        <f>S56</f>
        <v>0</v>
      </c>
      <c r="T55" s="27">
        <f>T56</f>
        <v>0</v>
      </c>
      <c r="U55" s="27">
        <f>U56</f>
        <v>0</v>
      </c>
      <c r="W55" s="23"/>
    </row>
    <row r="56" spans="1:59" s="44" customFormat="1" ht="27.75" hidden="1" customHeight="1" x14ac:dyDescent="0.3">
      <c r="A56" s="141" t="s">
        <v>109</v>
      </c>
      <c r="B56" s="157" t="s">
        <v>110</v>
      </c>
      <c r="C56" s="150">
        <f t="shared" si="2"/>
        <v>0</v>
      </c>
      <c r="D56" s="151">
        <f t="shared" si="0"/>
        <v>0</v>
      </c>
      <c r="E56" s="87">
        <v>0</v>
      </c>
      <c r="F56" s="87">
        <v>0</v>
      </c>
      <c r="G56" s="87">
        <v>0</v>
      </c>
      <c r="H56" s="153">
        <f t="shared" si="1"/>
        <v>0</v>
      </c>
      <c r="I56" s="87">
        <v>0</v>
      </c>
      <c r="J56" s="87">
        <v>0</v>
      </c>
      <c r="K56" s="87">
        <v>0</v>
      </c>
      <c r="L56" s="154">
        <f t="shared" si="6"/>
        <v>0</v>
      </c>
      <c r="M56" s="155">
        <f t="shared" si="7"/>
        <v>0</v>
      </c>
      <c r="N56" s="87">
        <v>0</v>
      </c>
      <c r="O56" s="87">
        <v>0</v>
      </c>
      <c r="P56" s="87">
        <v>0</v>
      </c>
      <c r="Q56" s="153">
        <f t="shared" si="10"/>
        <v>0</v>
      </c>
      <c r="R56" s="156">
        <f t="shared" si="11"/>
        <v>0</v>
      </c>
      <c r="S56" s="87">
        <v>0</v>
      </c>
      <c r="T56" s="87">
        <v>0</v>
      </c>
      <c r="U56" s="87">
        <v>0</v>
      </c>
      <c r="W56" s="23"/>
    </row>
    <row r="57" spans="1:59" s="67" customFormat="1" ht="42.75" hidden="1" customHeight="1" x14ac:dyDescent="0.3">
      <c r="A57" s="128" t="s">
        <v>111</v>
      </c>
      <c r="B57" s="65" t="s">
        <v>112</v>
      </c>
      <c r="C57" s="150">
        <f t="shared" si="2"/>
        <v>0</v>
      </c>
      <c r="D57" s="151">
        <f t="shared" si="0"/>
        <v>0</v>
      </c>
      <c r="E57" s="66">
        <f>E58+E59+E60</f>
        <v>0</v>
      </c>
      <c r="F57" s="66">
        <f>F58+F59+F60</f>
        <v>0</v>
      </c>
      <c r="G57" s="66">
        <f>G58+G59+G60</f>
        <v>0</v>
      </c>
      <c r="H57" s="153">
        <f t="shared" si="1"/>
        <v>0</v>
      </c>
      <c r="I57" s="66">
        <f>I58+I59+I60</f>
        <v>0</v>
      </c>
      <c r="J57" s="66">
        <f>J58+J59+J60</f>
        <v>0</v>
      </c>
      <c r="K57" s="66">
        <f>K58+K59+K60</f>
        <v>0</v>
      </c>
      <c r="L57" s="154">
        <f t="shared" si="6"/>
        <v>0</v>
      </c>
      <c r="M57" s="155">
        <f t="shared" si="7"/>
        <v>0</v>
      </c>
      <c r="N57" s="66">
        <f>N58+N59+N60</f>
        <v>0</v>
      </c>
      <c r="O57" s="66">
        <f>O58+O59+O60</f>
        <v>0</v>
      </c>
      <c r="P57" s="66">
        <f>P58+P59+P60</f>
        <v>0</v>
      </c>
      <c r="Q57" s="153">
        <f t="shared" si="10"/>
        <v>0</v>
      </c>
      <c r="R57" s="156">
        <f t="shared" si="11"/>
        <v>0</v>
      </c>
      <c r="S57" s="66">
        <f>S58+S59+S60</f>
        <v>0</v>
      </c>
      <c r="T57" s="66">
        <f>T58+T59+T60</f>
        <v>0</v>
      </c>
      <c r="U57" s="66">
        <f>U58+U59+U60</f>
        <v>0</v>
      </c>
      <c r="W57" s="23"/>
    </row>
    <row r="58" spans="1:59" s="44" customFormat="1" ht="48.75" hidden="1" customHeight="1" x14ac:dyDescent="0.3">
      <c r="A58" s="141" t="s">
        <v>113</v>
      </c>
      <c r="B58" s="142" t="s">
        <v>114</v>
      </c>
      <c r="C58" s="150">
        <f t="shared" si="2"/>
        <v>0</v>
      </c>
      <c r="D58" s="151">
        <f t="shared" si="0"/>
        <v>0</v>
      </c>
      <c r="E58" s="68"/>
      <c r="F58" s="68"/>
      <c r="G58" s="68"/>
      <c r="H58" s="153">
        <f t="shared" si="1"/>
        <v>0</v>
      </c>
      <c r="I58" s="68"/>
      <c r="J58" s="68"/>
      <c r="K58" s="68"/>
      <c r="L58" s="154">
        <f t="shared" si="6"/>
        <v>0</v>
      </c>
      <c r="M58" s="155">
        <f t="shared" si="7"/>
        <v>0</v>
      </c>
      <c r="N58" s="68"/>
      <c r="O58" s="68"/>
      <c r="P58" s="68"/>
      <c r="Q58" s="153">
        <f t="shared" si="10"/>
        <v>0</v>
      </c>
      <c r="R58" s="156">
        <f t="shared" si="11"/>
        <v>0</v>
      </c>
      <c r="S58" s="68"/>
      <c r="T58" s="68"/>
      <c r="U58" s="68"/>
      <c r="W58" s="23"/>
    </row>
    <row r="59" spans="1:59" s="44" customFormat="1" ht="0.75" hidden="1" customHeight="1" x14ac:dyDescent="0.3">
      <c r="A59" s="141" t="s">
        <v>115</v>
      </c>
      <c r="B59" s="142" t="s">
        <v>116</v>
      </c>
      <c r="C59" s="150">
        <f t="shared" si="2"/>
        <v>0</v>
      </c>
      <c r="D59" s="151">
        <f t="shared" si="0"/>
        <v>0</v>
      </c>
      <c r="E59" s="68"/>
      <c r="F59" s="68"/>
      <c r="G59" s="68"/>
      <c r="H59" s="153">
        <f t="shared" si="1"/>
        <v>0</v>
      </c>
      <c r="I59" s="68"/>
      <c r="J59" s="68"/>
      <c r="K59" s="68"/>
      <c r="L59" s="154">
        <f t="shared" si="6"/>
        <v>0</v>
      </c>
      <c r="M59" s="155">
        <f t="shared" si="7"/>
        <v>0</v>
      </c>
      <c r="N59" s="68"/>
      <c r="O59" s="68"/>
      <c r="P59" s="68"/>
      <c r="Q59" s="153">
        <f t="shared" si="10"/>
        <v>0</v>
      </c>
      <c r="R59" s="156">
        <f t="shared" si="11"/>
        <v>0</v>
      </c>
      <c r="S59" s="68"/>
      <c r="T59" s="68"/>
      <c r="U59" s="68"/>
      <c r="W59" s="23"/>
    </row>
    <row r="60" spans="1:59" s="44" customFormat="1" ht="22.5" hidden="1" customHeight="1" x14ac:dyDescent="0.3">
      <c r="A60" s="141" t="s">
        <v>117</v>
      </c>
      <c r="B60" s="142" t="s">
        <v>112</v>
      </c>
      <c r="C60" s="150">
        <f t="shared" si="2"/>
        <v>0</v>
      </c>
      <c r="D60" s="151">
        <f t="shared" si="0"/>
        <v>0</v>
      </c>
      <c r="E60" s="68"/>
      <c r="F60" s="68"/>
      <c r="G60" s="68">
        <v>0</v>
      </c>
      <c r="H60" s="153">
        <f t="shared" si="1"/>
        <v>0</v>
      </c>
      <c r="I60" s="68"/>
      <c r="J60" s="68"/>
      <c r="K60" s="68"/>
      <c r="L60" s="154">
        <f t="shared" si="6"/>
        <v>0</v>
      </c>
      <c r="M60" s="155">
        <f t="shared" si="7"/>
        <v>0</v>
      </c>
      <c r="N60" s="68"/>
      <c r="O60" s="68"/>
      <c r="P60" s="68"/>
      <c r="Q60" s="153">
        <f t="shared" si="10"/>
        <v>0</v>
      </c>
      <c r="R60" s="156">
        <f t="shared" si="11"/>
        <v>0</v>
      </c>
      <c r="S60" s="68"/>
      <c r="T60" s="69">
        <v>0</v>
      </c>
      <c r="U60" s="68">
        <v>0</v>
      </c>
      <c r="W60" s="23"/>
    </row>
    <row r="61" spans="1:59" s="71" customFormat="1" ht="22.5" customHeight="1" x14ac:dyDescent="0.3">
      <c r="A61" s="129" t="s">
        <v>118</v>
      </c>
      <c r="B61" s="70" t="s">
        <v>119</v>
      </c>
      <c r="C61" s="99">
        <f>C62+C73</f>
        <v>23372077.149999999</v>
      </c>
      <c r="D61" s="99">
        <f t="shared" ref="D61:U61" si="14">D62+D73</f>
        <v>8320035.7700000005</v>
      </c>
      <c r="E61" s="99">
        <f t="shared" si="14"/>
        <v>3506175</v>
      </c>
      <c r="F61" s="99">
        <f t="shared" si="14"/>
        <v>1216950.43</v>
      </c>
      <c r="G61" s="99">
        <f t="shared" si="14"/>
        <v>3596910.34</v>
      </c>
      <c r="H61" s="99">
        <f t="shared" si="14"/>
        <v>3182694.52</v>
      </c>
      <c r="I61" s="99">
        <f t="shared" si="14"/>
        <v>1132694.52</v>
      </c>
      <c r="J61" s="99">
        <f t="shared" si="14"/>
        <v>1025000</v>
      </c>
      <c r="K61" s="99">
        <f t="shared" si="14"/>
        <v>1025000</v>
      </c>
      <c r="L61" s="99">
        <f t="shared" si="14"/>
        <v>11502730.290000001</v>
      </c>
      <c r="M61" s="99">
        <f t="shared" si="14"/>
        <v>5539475</v>
      </c>
      <c r="N61" s="99">
        <f t="shared" si="14"/>
        <v>3489475</v>
      </c>
      <c r="O61" s="99">
        <f t="shared" si="14"/>
        <v>1025000</v>
      </c>
      <c r="P61" s="99">
        <f t="shared" si="14"/>
        <v>1025000</v>
      </c>
      <c r="Q61" s="99">
        <f t="shared" si="14"/>
        <v>17042205.289999999</v>
      </c>
      <c r="R61" s="99">
        <f t="shared" si="14"/>
        <v>6329871.8599999994</v>
      </c>
      <c r="S61" s="99">
        <f t="shared" si="14"/>
        <v>3489825</v>
      </c>
      <c r="T61" s="99">
        <f t="shared" si="14"/>
        <v>1025000</v>
      </c>
      <c r="U61" s="99">
        <f t="shared" si="14"/>
        <v>1815046.8599999999</v>
      </c>
      <c r="V61" s="105"/>
      <c r="W61" s="106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</row>
    <row r="62" spans="1:59" s="71" customFormat="1" ht="28.5" customHeight="1" x14ac:dyDescent="0.3">
      <c r="A62" s="129" t="s">
        <v>120</v>
      </c>
      <c r="B62" s="72" t="s">
        <v>121</v>
      </c>
      <c r="C62" s="99">
        <f>C63+C68+C71</f>
        <v>23371695</v>
      </c>
      <c r="D62" s="99">
        <f t="shared" si="0"/>
        <v>8319653.6200000001</v>
      </c>
      <c r="E62" s="100">
        <f t="shared" ref="E62:K62" si="15">E63+E68+E71</f>
        <v>3506175</v>
      </c>
      <c r="F62" s="100">
        <f t="shared" si="15"/>
        <v>1216568.28</v>
      </c>
      <c r="G62" s="100">
        <f t="shared" si="15"/>
        <v>3596910.34</v>
      </c>
      <c r="H62" s="99">
        <f t="shared" si="15"/>
        <v>3182694.52</v>
      </c>
      <c r="I62" s="100">
        <f t="shared" si="15"/>
        <v>1132694.52</v>
      </c>
      <c r="J62" s="100">
        <f t="shared" si="15"/>
        <v>1025000</v>
      </c>
      <c r="K62" s="100">
        <f t="shared" si="15"/>
        <v>1025000</v>
      </c>
      <c r="L62" s="99">
        <f t="shared" si="6"/>
        <v>11502348.140000001</v>
      </c>
      <c r="M62" s="99">
        <f>M63+M68+M71</f>
        <v>5539475</v>
      </c>
      <c r="N62" s="100">
        <f>N63</f>
        <v>3489475</v>
      </c>
      <c r="O62" s="100">
        <f>O63+O68+O71</f>
        <v>1025000</v>
      </c>
      <c r="P62" s="100">
        <f>P63</f>
        <v>1025000</v>
      </c>
      <c r="Q62" s="99">
        <f t="shared" si="10"/>
        <v>17041823.140000001</v>
      </c>
      <c r="R62" s="99">
        <f t="shared" si="11"/>
        <v>6329871.8599999994</v>
      </c>
      <c r="S62" s="100">
        <f>S63+S68+S71</f>
        <v>3489825</v>
      </c>
      <c r="T62" s="100">
        <f>T63+T68+T71</f>
        <v>1025000</v>
      </c>
      <c r="U62" s="100">
        <f>U63+U68+U71</f>
        <v>1815046.8599999999</v>
      </c>
      <c r="V62" s="105"/>
      <c r="W62" s="106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</row>
    <row r="63" spans="1:59" s="71" customFormat="1" ht="28.5" customHeight="1" x14ac:dyDescent="0.3">
      <c r="A63" s="129" t="s">
        <v>122</v>
      </c>
      <c r="B63" s="72" t="s">
        <v>123</v>
      </c>
      <c r="C63" s="99">
        <f>C65+C66+C67</f>
        <v>22157900</v>
      </c>
      <c r="D63" s="99">
        <f t="shared" si="0"/>
        <v>8003600</v>
      </c>
      <c r="E63" s="100">
        <f>E65+E67+E66</f>
        <v>3489000</v>
      </c>
      <c r="F63" s="100">
        <f>F66</f>
        <v>1025000</v>
      </c>
      <c r="G63" s="100">
        <f>G65+G66+G67</f>
        <v>3489600</v>
      </c>
      <c r="H63" s="99">
        <f t="shared" si="1"/>
        <v>3075000</v>
      </c>
      <c r="I63" s="100">
        <f>I65+I66</f>
        <v>1025000</v>
      </c>
      <c r="J63" s="100">
        <f>J65+J66+J67</f>
        <v>1025000</v>
      </c>
      <c r="K63" s="100">
        <f>K65+K66+K67</f>
        <v>1025000</v>
      </c>
      <c r="L63" s="99">
        <f t="shared" si="6"/>
        <v>11078600</v>
      </c>
      <c r="M63" s="99">
        <f t="shared" si="7"/>
        <v>5539475</v>
      </c>
      <c r="N63" s="100">
        <f>N65+N66+N67</f>
        <v>3489475</v>
      </c>
      <c r="O63" s="100">
        <f>O65+O66+O67</f>
        <v>1025000</v>
      </c>
      <c r="P63" s="100">
        <f>P65+P66+P67</f>
        <v>1025000</v>
      </c>
      <c r="Q63" s="99">
        <f t="shared" si="10"/>
        <v>16618075</v>
      </c>
      <c r="R63" s="99">
        <f t="shared" si="11"/>
        <v>5539825</v>
      </c>
      <c r="S63" s="100">
        <f>S65+S66+S67</f>
        <v>3489825</v>
      </c>
      <c r="T63" s="100">
        <f>T65+T66+T67</f>
        <v>1025000</v>
      </c>
      <c r="U63" s="100">
        <f>U65+U66+U67</f>
        <v>1025000</v>
      </c>
      <c r="V63" s="105"/>
      <c r="W63" s="106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</row>
    <row r="64" spans="1:59" s="73" customFormat="1" ht="27" hidden="1" customHeight="1" x14ac:dyDescent="0.3">
      <c r="A64" s="123" t="s">
        <v>124</v>
      </c>
      <c r="B64" s="137" t="s">
        <v>125</v>
      </c>
      <c r="C64" s="158">
        <f t="shared" si="2"/>
        <v>0</v>
      </c>
      <c r="D64" s="159">
        <f t="shared" si="0"/>
        <v>0</v>
      </c>
      <c r="E64" s="160">
        <v>0</v>
      </c>
      <c r="F64" s="160">
        <v>0</v>
      </c>
      <c r="G64" s="160">
        <v>0</v>
      </c>
      <c r="H64" s="161">
        <f t="shared" si="1"/>
        <v>0</v>
      </c>
      <c r="I64" s="160">
        <v>0</v>
      </c>
      <c r="J64" s="160">
        <v>0</v>
      </c>
      <c r="K64" s="160">
        <v>0</v>
      </c>
      <c r="L64" s="162">
        <f t="shared" si="6"/>
        <v>0</v>
      </c>
      <c r="M64" s="163">
        <f t="shared" si="7"/>
        <v>0</v>
      </c>
      <c r="N64" s="160">
        <v>0</v>
      </c>
      <c r="O64" s="160">
        <v>0</v>
      </c>
      <c r="P64" s="160">
        <v>0</v>
      </c>
      <c r="Q64" s="161">
        <f t="shared" si="10"/>
        <v>0</v>
      </c>
      <c r="R64" s="164">
        <f t="shared" si="11"/>
        <v>0</v>
      </c>
      <c r="S64" s="160">
        <v>0</v>
      </c>
      <c r="T64" s="165">
        <v>0</v>
      </c>
      <c r="U64" s="160">
        <v>0</v>
      </c>
      <c r="V64" s="107"/>
      <c r="W64" s="108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</row>
    <row r="65" spans="1:59" s="73" customFormat="1" ht="27" customHeight="1" x14ac:dyDescent="0.3">
      <c r="A65" s="123" t="s">
        <v>124</v>
      </c>
      <c r="B65" s="137" t="s">
        <v>127</v>
      </c>
      <c r="C65" s="158">
        <f t="shared" ref="C65:C66" si="16">Q65+R65</f>
        <v>9857900</v>
      </c>
      <c r="D65" s="159">
        <f>E65+F65+G65</f>
        <v>4928600</v>
      </c>
      <c r="E65" s="160">
        <v>2464000</v>
      </c>
      <c r="F65" s="160">
        <v>0</v>
      </c>
      <c r="G65" s="160">
        <v>2464600</v>
      </c>
      <c r="H65" s="161">
        <f t="shared" ref="H65:H66" si="17">I65+J65+K65</f>
        <v>0</v>
      </c>
      <c r="I65" s="160">
        <v>0</v>
      </c>
      <c r="J65" s="160">
        <v>0</v>
      </c>
      <c r="K65" s="160">
        <v>0</v>
      </c>
      <c r="L65" s="162">
        <f t="shared" ref="L65:L66" si="18">D65+H65</f>
        <v>4928600</v>
      </c>
      <c r="M65" s="163">
        <f t="shared" ref="M65:M66" si="19">N65+O65+P65</f>
        <v>2464475</v>
      </c>
      <c r="N65" s="160">
        <v>2464475</v>
      </c>
      <c r="O65" s="160">
        <v>0</v>
      </c>
      <c r="P65" s="160">
        <v>0</v>
      </c>
      <c r="Q65" s="161">
        <f t="shared" ref="Q65:Q66" si="20">L65+M65</f>
        <v>7393075</v>
      </c>
      <c r="R65" s="164">
        <f t="shared" ref="R65:R66" si="21">S65+T65+U65</f>
        <v>2464825</v>
      </c>
      <c r="S65" s="160">
        <v>2464825</v>
      </c>
      <c r="T65" s="165">
        <v>0</v>
      </c>
      <c r="U65" s="160">
        <v>0</v>
      </c>
      <c r="V65" s="107"/>
      <c r="W65" s="108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</row>
    <row r="66" spans="1:59" s="73" customFormat="1" ht="27.75" customHeight="1" x14ac:dyDescent="0.3">
      <c r="A66" s="123" t="s">
        <v>126</v>
      </c>
      <c r="B66" s="137" t="s">
        <v>127</v>
      </c>
      <c r="C66" s="158">
        <f t="shared" si="16"/>
        <v>12300000</v>
      </c>
      <c r="D66" s="159">
        <f t="shared" ref="D66" si="22">E66+F66+G66</f>
        <v>3075000</v>
      </c>
      <c r="E66" s="160">
        <v>1025000</v>
      </c>
      <c r="F66" s="160">
        <v>1025000</v>
      </c>
      <c r="G66" s="160">
        <v>1025000</v>
      </c>
      <c r="H66" s="161">
        <f t="shared" si="17"/>
        <v>3075000</v>
      </c>
      <c r="I66" s="160">
        <v>1025000</v>
      </c>
      <c r="J66" s="160">
        <v>1025000</v>
      </c>
      <c r="K66" s="160">
        <v>1025000</v>
      </c>
      <c r="L66" s="162">
        <f t="shared" si="18"/>
        <v>6150000</v>
      </c>
      <c r="M66" s="163">
        <f t="shared" si="19"/>
        <v>3075000</v>
      </c>
      <c r="N66" s="160">
        <v>1025000</v>
      </c>
      <c r="O66" s="160">
        <v>1025000</v>
      </c>
      <c r="P66" s="160">
        <v>1025000</v>
      </c>
      <c r="Q66" s="161">
        <f t="shared" si="20"/>
        <v>9225000</v>
      </c>
      <c r="R66" s="164">
        <f t="shared" si="21"/>
        <v>3075000</v>
      </c>
      <c r="S66" s="160">
        <v>1025000</v>
      </c>
      <c r="T66" s="165">
        <v>1025000</v>
      </c>
      <c r="U66" s="160">
        <v>1025000</v>
      </c>
      <c r="V66" s="107"/>
      <c r="W66" s="108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</row>
    <row r="67" spans="1:59" s="73" customFormat="1" ht="27.75" customHeight="1" x14ac:dyDescent="0.3">
      <c r="A67" s="123" t="s">
        <v>145</v>
      </c>
      <c r="B67" s="137" t="s">
        <v>146</v>
      </c>
      <c r="C67" s="158">
        <f>Q67+R67</f>
        <v>0</v>
      </c>
      <c r="D67" s="159">
        <f t="shared" si="0"/>
        <v>0</v>
      </c>
      <c r="E67" s="160">
        <v>0</v>
      </c>
      <c r="F67" s="160">
        <v>0</v>
      </c>
      <c r="G67" s="160">
        <v>0</v>
      </c>
      <c r="H67" s="161">
        <f t="shared" si="1"/>
        <v>0</v>
      </c>
      <c r="I67" s="160">
        <v>0</v>
      </c>
      <c r="J67" s="160">
        <v>0</v>
      </c>
      <c r="K67" s="160">
        <v>0</v>
      </c>
      <c r="L67" s="162">
        <f t="shared" si="6"/>
        <v>0</v>
      </c>
      <c r="M67" s="163">
        <f t="shared" si="7"/>
        <v>0</v>
      </c>
      <c r="N67" s="160">
        <v>0</v>
      </c>
      <c r="O67" s="160">
        <v>0</v>
      </c>
      <c r="P67" s="160">
        <v>0</v>
      </c>
      <c r="Q67" s="161">
        <f t="shared" si="10"/>
        <v>0</v>
      </c>
      <c r="R67" s="164">
        <f t="shared" si="11"/>
        <v>0</v>
      </c>
      <c r="S67" s="160">
        <v>0</v>
      </c>
      <c r="T67" s="165">
        <v>0</v>
      </c>
      <c r="U67" s="160">
        <v>0</v>
      </c>
      <c r="V67" s="107"/>
      <c r="W67" s="108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71" customFormat="1" ht="25.5" customHeight="1" x14ac:dyDescent="0.3">
      <c r="A68" s="129" t="s">
        <v>128</v>
      </c>
      <c r="B68" s="72" t="s">
        <v>129</v>
      </c>
      <c r="C68" s="99">
        <f t="shared" si="2"/>
        <v>300400</v>
      </c>
      <c r="D68" s="99">
        <f t="shared" si="0"/>
        <v>67053.62</v>
      </c>
      <c r="E68" s="100">
        <f>E69+E70</f>
        <v>17175</v>
      </c>
      <c r="F68" s="100">
        <f>F69+F70</f>
        <v>25568.28</v>
      </c>
      <c r="G68" s="100">
        <f>G69+G70</f>
        <v>24310.34</v>
      </c>
      <c r="H68" s="99">
        <f t="shared" si="1"/>
        <v>24694.52</v>
      </c>
      <c r="I68" s="100">
        <f>I69+I70</f>
        <v>24694.52</v>
      </c>
      <c r="J68" s="100">
        <f>J69+J70</f>
        <v>0</v>
      </c>
      <c r="K68" s="100">
        <f>K69+K70</f>
        <v>0</v>
      </c>
      <c r="L68" s="99">
        <f t="shared" si="6"/>
        <v>91748.14</v>
      </c>
      <c r="M68" s="99">
        <f t="shared" si="7"/>
        <v>0</v>
      </c>
      <c r="N68" s="100">
        <f>N69+N70</f>
        <v>0</v>
      </c>
      <c r="O68" s="100">
        <f>O69+O70</f>
        <v>0</v>
      </c>
      <c r="P68" s="100">
        <f>P69+P70</f>
        <v>0</v>
      </c>
      <c r="Q68" s="99">
        <f t="shared" si="10"/>
        <v>91748.14</v>
      </c>
      <c r="R68" s="99">
        <f t="shared" si="11"/>
        <v>208651.86</v>
      </c>
      <c r="S68" s="100">
        <f>S69+S70</f>
        <v>0</v>
      </c>
      <c r="T68" s="100">
        <f>T69+T70</f>
        <v>0</v>
      </c>
      <c r="U68" s="100">
        <f>U69+U70</f>
        <v>208651.86</v>
      </c>
      <c r="V68" s="105"/>
      <c r="W68" s="106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</row>
    <row r="69" spans="1:59" s="73" customFormat="1" ht="31.5" customHeight="1" x14ac:dyDescent="0.3">
      <c r="A69" s="123" t="s">
        <v>130</v>
      </c>
      <c r="B69" s="137" t="s">
        <v>131</v>
      </c>
      <c r="C69" s="158">
        <f t="shared" si="2"/>
        <v>3800</v>
      </c>
      <c r="D69" s="159">
        <f t="shared" si="0"/>
        <v>0</v>
      </c>
      <c r="E69" s="160">
        <v>0</v>
      </c>
      <c r="F69" s="160">
        <v>0</v>
      </c>
      <c r="G69" s="160">
        <v>0</v>
      </c>
      <c r="H69" s="161">
        <f t="shared" si="1"/>
        <v>0</v>
      </c>
      <c r="I69" s="160">
        <v>0</v>
      </c>
      <c r="J69" s="160">
        <v>0</v>
      </c>
      <c r="K69" s="160">
        <v>0</v>
      </c>
      <c r="L69" s="162">
        <f t="shared" si="6"/>
        <v>0</v>
      </c>
      <c r="M69" s="163">
        <f t="shared" si="7"/>
        <v>0</v>
      </c>
      <c r="N69" s="160">
        <v>0</v>
      </c>
      <c r="O69" s="160">
        <v>0</v>
      </c>
      <c r="P69" s="160">
        <v>0</v>
      </c>
      <c r="Q69" s="161">
        <f t="shared" si="10"/>
        <v>0</v>
      </c>
      <c r="R69" s="164">
        <f t="shared" si="11"/>
        <v>3800</v>
      </c>
      <c r="S69" s="160">
        <v>0</v>
      </c>
      <c r="T69" s="165">
        <v>0</v>
      </c>
      <c r="U69" s="160">
        <v>3800</v>
      </c>
      <c r="V69" s="107"/>
      <c r="W69" s="108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73" customFormat="1" ht="30.75" customHeight="1" x14ac:dyDescent="0.3">
      <c r="A70" s="123" t="s">
        <v>132</v>
      </c>
      <c r="B70" s="137" t="s">
        <v>133</v>
      </c>
      <c r="C70" s="158">
        <f t="shared" si="2"/>
        <v>296600</v>
      </c>
      <c r="D70" s="159">
        <f t="shared" si="0"/>
        <v>67053.62</v>
      </c>
      <c r="E70" s="160">
        <v>17175</v>
      </c>
      <c r="F70" s="160">
        <v>25568.28</v>
      </c>
      <c r="G70" s="160">
        <v>24310.34</v>
      </c>
      <c r="H70" s="161">
        <f t="shared" si="1"/>
        <v>24694.52</v>
      </c>
      <c r="I70" s="160">
        <v>24694.52</v>
      </c>
      <c r="J70" s="160">
        <v>0</v>
      </c>
      <c r="K70" s="160">
        <v>0</v>
      </c>
      <c r="L70" s="162">
        <f t="shared" si="6"/>
        <v>91748.14</v>
      </c>
      <c r="M70" s="163">
        <f t="shared" si="7"/>
        <v>0</v>
      </c>
      <c r="N70" s="160">
        <v>0</v>
      </c>
      <c r="O70" s="160">
        <v>0</v>
      </c>
      <c r="P70" s="160">
        <v>0</v>
      </c>
      <c r="Q70" s="161">
        <f t="shared" si="10"/>
        <v>91748.14</v>
      </c>
      <c r="R70" s="164">
        <f t="shared" si="11"/>
        <v>204851.86</v>
      </c>
      <c r="S70" s="160">
        <v>0</v>
      </c>
      <c r="T70" s="165">
        <v>0</v>
      </c>
      <c r="U70" s="160">
        <v>204851.86</v>
      </c>
      <c r="V70" s="107"/>
      <c r="W70" s="108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71" customFormat="1" ht="25.5" customHeight="1" x14ac:dyDescent="0.3">
      <c r="A71" s="130" t="s">
        <v>134</v>
      </c>
      <c r="B71" s="72" t="s">
        <v>135</v>
      </c>
      <c r="C71" s="99">
        <f>C72</f>
        <v>913395</v>
      </c>
      <c r="D71" s="99">
        <f>D72</f>
        <v>249000</v>
      </c>
      <c r="E71" s="100">
        <f>E72</f>
        <v>0</v>
      </c>
      <c r="F71" s="100">
        <f>F72</f>
        <v>166000</v>
      </c>
      <c r="G71" s="100">
        <f>G72</f>
        <v>83000</v>
      </c>
      <c r="H71" s="99">
        <f t="shared" si="1"/>
        <v>83000</v>
      </c>
      <c r="I71" s="100">
        <f>I72</f>
        <v>83000</v>
      </c>
      <c r="J71" s="100">
        <f>J72</f>
        <v>0</v>
      </c>
      <c r="K71" s="100">
        <f>K72</f>
        <v>0</v>
      </c>
      <c r="L71" s="99">
        <f t="shared" si="6"/>
        <v>332000</v>
      </c>
      <c r="M71" s="99">
        <f>M72</f>
        <v>0</v>
      </c>
      <c r="N71" s="100">
        <f>N72</f>
        <v>0</v>
      </c>
      <c r="O71" s="100">
        <f>O72</f>
        <v>0</v>
      </c>
      <c r="P71" s="100">
        <f>P72</f>
        <v>0</v>
      </c>
      <c r="Q71" s="99">
        <f t="shared" si="10"/>
        <v>332000</v>
      </c>
      <c r="R71" s="99">
        <f>R72</f>
        <v>581395</v>
      </c>
      <c r="S71" s="100">
        <f>S72</f>
        <v>0</v>
      </c>
      <c r="T71" s="100">
        <f>T72</f>
        <v>0</v>
      </c>
      <c r="U71" s="100">
        <f>U72</f>
        <v>581395</v>
      </c>
      <c r="V71" s="105"/>
      <c r="W71" s="106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</row>
    <row r="72" spans="1:59" s="73" customFormat="1" ht="98.25" customHeight="1" x14ac:dyDescent="0.3">
      <c r="A72" s="123" t="s">
        <v>136</v>
      </c>
      <c r="B72" s="137" t="s">
        <v>137</v>
      </c>
      <c r="C72" s="158">
        <f>Q72+R72</f>
        <v>913395</v>
      </c>
      <c r="D72" s="159">
        <f t="shared" si="0"/>
        <v>249000</v>
      </c>
      <c r="E72" s="160">
        <v>0</v>
      </c>
      <c r="F72" s="160">
        <v>166000</v>
      </c>
      <c r="G72" s="160">
        <v>83000</v>
      </c>
      <c r="H72" s="161">
        <f t="shared" si="1"/>
        <v>83000</v>
      </c>
      <c r="I72" s="160">
        <v>83000</v>
      </c>
      <c r="J72" s="160">
        <v>0</v>
      </c>
      <c r="K72" s="160">
        <v>0</v>
      </c>
      <c r="L72" s="162">
        <f t="shared" si="6"/>
        <v>332000</v>
      </c>
      <c r="M72" s="163">
        <f t="shared" si="7"/>
        <v>0</v>
      </c>
      <c r="N72" s="160">
        <v>0</v>
      </c>
      <c r="O72" s="160">
        <v>0</v>
      </c>
      <c r="P72" s="160">
        <v>0</v>
      </c>
      <c r="Q72" s="161">
        <f t="shared" si="10"/>
        <v>332000</v>
      </c>
      <c r="R72" s="164">
        <f t="shared" si="11"/>
        <v>581395</v>
      </c>
      <c r="S72" s="160">
        <v>0</v>
      </c>
      <c r="T72" s="165">
        <v>0</v>
      </c>
      <c r="U72" s="165">
        <v>581395</v>
      </c>
      <c r="V72" s="107"/>
      <c r="W72" s="108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  <row r="73" spans="1:59" s="73" customFormat="1" ht="73.5" customHeight="1" x14ac:dyDescent="0.3">
      <c r="A73" s="129" t="s">
        <v>158</v>
      </c>
      <c r="B73" s="72" t="s">
        <v>157</v>
      </c>
      <c r="C73" s="99">
        <f>C74</f>
        <v>382.15</v>
      </c>
      <c r="D73" s="99">
        <f t="shared" ref="D73:U73" si="23">D74</f>
        <v>382.15</v>
      </c>
      <c r="E73" s="99">
        <f t="shared" si="23"/>
        <v>0</v>
      </c>
      <c r="F73" s="99">
        <f t="shared" si="23"/>
        <v>382.15</v>
      </c>
      <c r="G73" s="99">
        <f t="shared" si="23"/>
        <v>0</v>
      </c>
      <c r="H73" s="99">
        <f t="shared" si="23"/>
        <v>0</v>
      </c>
      <c r="I73" s="99">
        <f t="shared" si="23"/>
        <v>0</v>
      </c>
      <c r="J73" s="99">
        <f t="shared" si="23"/>
        <v>0</v>
      </c>
      <c r="K73" s="99">
        <f t="shared" si="23"/>
        <v>0</v>
      </c>
      <c r="L73" s="99">
        <f t="shared" si="23"/>
        <v>382.15</v>
      </c>
      <c r="M73" s="99">
        <f t="shared" si="23"/>
        <v>0</v>
      </c>
      <c r="N73" s="99">
        <f t="shared" si="23"/>
        <v>0</v>
      </c>
      <c r="O73" s="99">
        <f t="shared" si="23"/>
        <v>0</v>
      </c>
      <c r="P73" s="99">
        <f t="shared" si="23"/>
        <v>0</v>
      </c>
      <c r="Q73" s="99">
        <f t="shared" si="23"/>
        <v>382.15</v>
      </c>
      <c r="R73" s="99">
        <f t="shared" si="23"/>
        <v>0</v>
      </c>
      <c r="S73" s="99">
        <f t="shared" si="23"/>
        <v>0</v>
      </c>
      <c r="T73" s="99">
        <f t="shared" si="23"/>
        <v>0</v>
      </c>
      <c r="U73" s="99">
        <f t="shared" si="23"/>
        <v>0</v>
      </c>
      <c r="V73" s="107"/>
      <c r="W73" s="108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59" s="73" customFormat="1" ht="75" customHeight="1" x14ac:dyDescent="0.3">
      <c r="A74" s="123" t="s">
        <v>156</v>
      </c>
      <c r="B74" s="137" t="s">
        <v>157</v>
      </c>
      <c r="C74" s="158">
        <f>Q74+R74</f>
        <v>382.15</v>
      </c>
      <c r="D74" s="159">
        <f>E74+F74+G74</f>
        <v>382.15</v>
      </c>
      <c r="E74" s="160">
        <v>0</v>
      </c>
      <c r="F74" s="160">
        <v>382.15</v>
      </c>
      <c r="G74" s="160">
        <v>0</v>
      </c>
      <c r="H74" s="161">
        <f>I74+J74+K74</f>
        <v>0</v>
      </c>
      <c r="I74" s="160">
        <v>0</v>
      </c>
      <c r="J74" s="160">
        <v>0</v>
      </c>
      <c r="K74" s="160">
        <v>0</v>
      </c>
      <c r="L74" s="162">
        <f>D74+H74</f>
        <v>382.15</v>
      </c>
      <c r="M74" s="163">
        <f>N74+O74+P74</f>
        <v>0</v>
      </c>
      <c r="N74" s="160">
        <v>0</v>
      </c>
      <c r="O74" s="160">
        <v>0</v>
      </c>
      <c r="P74" s="160">
        <v>0</v>
      </c>
      <c r="Q74" s="161">
        <f>L74+M74</f>
        <v>382.15</v>
      </c>
      <c r="R74" s="164">
        <f>S74+T74+U74</f>
        <v>0</v>
      </c>
      <c r="S74" s="160">
        <v>0</v>
      </c>
      <c r="T74" s="165">
        <v>0</v>
      </c>
      <c r="U74" s="165">
        <v>0</v>
      </c>
      <c r="V74" s="107"/>
      <c r="W74" s="108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</row>
    <row r="75" spans="1:59" s="83" customFormat="1" ht="27" customHeight="1" x14ac:dyDescent="0.3">
      <c r="A75" s="125"/>
      <c r="B75" s="74" t="s">
        <v>138</v>
      </c>
      <c r="C75" s="75">
        <f>C8+C61</f>
        <v>30062605.149999999</v>
      </c>
      <c r="D75" s="76">
        <f>D8+D61</f>
        <v>9266147.7699999996</v>
      </c>
      <c r="E75" s="77">
        <f>E8+E57+E61</f>
        <v>3737279</v>
      </c>
      <c r="F75" s="77">
        <f>F8+F57+F61</f>
        <v>1567854.43</v>
      </c>
      <c r="G75" s="77">
        <f>G8+G57+G61</f>
        <v>3961014.34</v>
      </c>
      <c r="H75" s="78">
        <f>H8+H61</f>
        <v>4701286.5199999996</v>
      </c>
      <c r="I75" s="77">
        <f>I8+I57+I61</f>
        <v>1494798.52</v>
      </c>
      <c r="J75" s="77">
        <f>J8+J57+J61</f>
        <v>1815384</v>
      </c>
      <c r="K75" s="77">
        <f>K8+K57+K61</f>
        <v>1391104</v>
      </c>
      <c r="L75" s="79">
        <f t="shared" si="6"/>
        <v>13967434.289999999</v>
      </c>
      <c r="M75" s="80">
        <f>M8+M61</f>
        <v>6745787</v>
      </c>
      <c r="N75" s="81">
        <f>N8+N61</f>
        <v>3927579</v>
      </c>
      <c r="O75" s="77">
        <f>O8+O61</f>
        <v>1401104</v>
      </c>
      <c r="P75" s="77">
        <f>P8+P61</f>
        <v>1417104</v>
      </c>
      <c r="Q75" s="78">
        <f t="shared" si="10"/>
        <v>20713221.289999999</v>
      </c>
      <c r="R75" s="82">
        <f t="shared" si="11"/>
        <v>9349383.8599999994</v>
      </c>
      <c r="S75" s="81">
        <f>S8+S57+S61</f>
        <v>4130929</v>
      </c>
      <c r="T75" s="81">
        <f>T8+T57+T61</f>
        <v>2282104</v>
      </c>
      <c r="U75" s="77">
        <f>U8+U57+U61</f>
        <v>2936350.86</v>
      </c>
      <c r="V75" s="109"/>
      <c r="W75" s="106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</row>
    <row r="76" spans="1:59" ht="45" hidden="1" customHeight="1" x14ac:dyDescent="0.3">
      <c r="A76" s="123" t="s">
        <v>139</v>
      </c>
      <c r="B76" s="84" t="s">
        <v>140</v>
      </c>
      <c r="C76" s="85">
        <f t="shared" si="2"/>
        <v>0</v>
      </c>
      <c r="D76" s="86">
        <f t="shared" si="0"/>
        <v>0</v>
      </c>
      <c r="E76" s="87">
        <v>0</v>
      </c>
      <c r="F76" s="87">
        <v>0</v>
      </c>
      <c r="G76" s="87">
        <v>0</v>
      </c>
      <c r="H76" s="88">
        <f t="shared" si="1"/>
        <v>0</v>
      </c>
      <c r="I76" s="87">
        <v>0</v>
      </c>
      <c r="J76" s="87">
        <v>0</v>
      </c>
      <c r="K76" s="87">
        <v>0</v>
      </c>
      <c r="L76" s="89">
        <f t="shared" si="6"/>
        <v>0</v>
      </c>
      <c r="M76" s="90">
        <f t="shared" si="7"/>
        <v>0</v>
      </c>
      <c r="N76" s="87">
        <v>0</v>
      </c>
      <c r="O76" s="87">
        <v>0</v>
      </c>
      <c r="P76" s="87">
        <v>0</v>
      </c>
      <c r="Q76" s="88">
        <f t="shared" si="10"/>
        <v>0</v>
      </c>
      <c r="R76" s="91">
        <f t="shared" si="11"/>
        <v>0</v>
      </c>
      <c r="S76" s="87">
        <v>0</v>
      </c>
      <c r="T76" s="87">
        <v>0</v>
      </c>
      <c r="U76" s="87">
        <v>0</v>
      </c>
      <c r="V76" s="110"/>
      <c r="W76" s="106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59" s="83" customFormat="1" ht="43.5" hidden="1" customHeight="1" x14ac:dyDescent="0.3">
      <c r="A77" s="125"/>
      <c r="B77" s="74" t="s">
        <v>141</v>
      </c>
      <c r="C77" s="75">
        <f t="shared" si="2"/>
        <v>30062605.149999999</v>
      </c>
      <c r="D77" s="92">
        <f t="shared" si="0"/>
        <v>9266147.7699999996</v>
      </c>
      <c r="E77" s="17">
        <f>E75+E76</f>
        <v>3737279</v>
      </c>
      <c r="F77" s="17">
        <f>F75+F76</f>
        <v>1567854.43</v>
      </c>
      <c r="G77" s="17">
        <f>G75+G76</f>
        <v>3961014.34</v>
      </c>
      <c r="H77" s="93">
        <f t="shared" si="1"/>
        <v>4701286.5199999996</v>
      </c>
      <c r="I77" s="17">
        <f>I75+I76</f>
        <v>1494798.52</v>
      </c>
      <c r="J77" s="17">
        <f>J75+J76</f>
        <v>1815384</v>
      </c>
      <c r="K77" s="17">
        <f>K75+K76</f>
        <v>1391104</v>
      </c>
      <c r="L77" s="94">
        <f t="shared" si="6"/>
        <v>13967434.289999999</v>
      </c>
      <c r="M77" s="80">
        <f t="shared" si="7"/>
        <v>6745787</v>
      </c>
      <c r="N77" s="81">
        <f>N75+N76</f>
        <v>3927579</v>
      </c>
      <c r="O77" s="17">
        <f>O75+O76</f>
        <v>1401104</v>
      </c>
      <c r="P77" s="17">
        <f>P75+P76</f>
        <v>1417104</v>
      </c>
      <c r="Q77" s="78">
        <f t="shared" si="10"/>
        <v>20713221.289999999</v>
      </c>
      <c r="R77" s="95">
        <f t="shared" si="11"/>
        <v>9349383.8599999994</v>
      </c>
      <c r="S77" s="96">
        <f>S75+S76</f>
        <v>4130929</v>
      </c>
      <c r="T77" s="96">
        <f>T75+T76</f>
        <v>2282104</v>
      </c>
      <c r="U77" s="17">
        <f>U75+U76</f>
        <v>2936350.86</v>
      </c>
      <c r="V77" s="109"/>
      <c r="W77" s="106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  <row r="78" spans="1:59" ht="48.75" customHeight="1" x14ac:dyDescent="0.2">
      <c r="C78" s="101"/>
      <c r="E78" s="101"/>
      <c r="J78" s="102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59" s="97" customFormat="1" ht="29.25" customHeight="1" x14ac:dyDescent="0.4">
      <c r="A79" s="131"/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59" s="97" customFormat="1" ht="27" customHeight="1" x14ac:dyDescent="0.4">
      <c r="A80" s="131"/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59" s="97" customFormat="1" ht="30.75" customHeight="1" x14ac:dyDescent="0.4">
      <c r="A81" s="131"/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90"/>
      <c r="U81" s="19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 ht="48.75" customHeight="1" x14ac:dyDescent="0.2"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ht="48.75" customHeight="1" x14ac:dyDescent="0.2"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ht="48.75" customHeight="1" x14ac:dyDescent="0.2"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ht="48.75" customHeight="1" x14ac:dyDescent="0.2"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ht="48.75" customHeight="1" x14ac:dyDescent="0.2"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ht="48.75" customHeight="1" x14ac:dyDescent="0.2"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 ht="48.75" customHeight="1" x14ac:dyDescent="0.2"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ht="48.75" customHeight="1" x14ac:dyDescent="0.2"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59" ht="48.75" customHeight="1" x14ac:dyDescent="0.2"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59" ht="48.75" customHeight="1" x14ac:dyDescent="0.2"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59" ht="48.75" customHeight="1" x14ac:dyDescent="0.2"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</row>
    <row r="93" spans="1:59" ht="48.75" customHeight="1" x14ac:dyDescent="0.2"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59" ht="48.75" customHeight="1" x14ac:dyDescent="0.2"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59" ht="48.75" customHeight="1" x14ac:dyDescent="0.2"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59" ht="48.75" customHeight="1" x14ac:dyDescent="0.2"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</sheetData>
  <mergeCells count="7">
    <mergeCell ref="A5:I5"/>
    <mergeCell ref="A6:H6"/>
    <mergeCell ref="T81:U81"/>
    <mergeCell ref="S1:U1"/>
    <mergeCell ref="S2:U2"/>
    <mergeCell ref="S3:U3"/>
    <mergeCell ref="S4:U4"/>
  </mergeCells>
  <pageMargins left="0.23622047244094491" right="0.15748031496062992" top="0.43307086614173229" bottom="0.15748031496062992" header="0.15748031496062992" footer="0.15748031496062992"/>
  <pageSetup paperSize="9" scale="2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Шаумянское СП</vt:lpstr>
      <vt:lpstr>'Шаумянское СП'!Заголовки_для_печати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Мозговая А. Наталья</dc:creator>
  <cp:lastModifiedBy>user</cp:lastModifiedBy>
  <cp:lastPrinted>2023-03-03T05:57:51Z</cp:lastPrinted>
  <dcterms:created xsi:type="dcterms:W3CDTF">2020-01-20T10:44:41Z</dcterms:created>
  <dcterms:modified xsi:type="dcterms:W3CDTF">2023-05-23T07:52:59Z</dcterms:modified>
</cp:coreProperties>
</file>